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61" activeTab="0"/>
  </bookViews>
  <sheets>
    <sheet name="ПосадЭнэрго" sheetId="1" r:id="rId1"/>
    <sheet name="НКС уч 1" sheetId="2" r:id="rId2"/>
    <sheet name="НКС уч 2" sheetId="3" r:id="rId3"/>
    <sheet name="Северянка1" sheetId="4" r:id="rId4"/>
    <sheet name="Северянка2" sheetId="5" r:id="rId5"/>
    <sheet name="МУП СПМР" sheetId="6" r:id="rId6"/>
    <sheet name="247 дом" sheetId="7" r:id="rId7"/>
    <sheet name="Сводная" sheetId="8" r:id="rId8"/>
  </sheets>
  <definedNames/>
  <calcPr fullCalcOnLoad="1"/>
</workbook>
</file>

<file path=xl/sharedStrings.xml><?xml version="1.0" encoding="utf-8"?>
<sst xmlns="http://schemas.openxmlformats.org/spreadsheetml/2006/main" count="576" uniqueCount="65">
  <si>
    <t>Отчет по управляющей компании ООО Посад-Энэрго</t>
  </si>
  <si>
    <t>Наименование ресурсоснабжающих организаций</t>
  </si>
  <si>
    <t>Операции</t>
  </si>
  <si>
    <t>Сумма за текущий период</t>
  </si>
  <si>
    <t>СПТЭК</t>
  </si>
  <si>
    <t>начислено населению</t>
  </si>
  <si>
    <t>оплачено населением</t>
  </si>
  <si>
    <t>сальдо по оплатам насел.</t>
  </si>
  <si>
    <t>Перечислено поставщику</t>
  </si>
  <si>
    <t>сальдо по перечислению</t>
  </si>
  <si>
    <t>ТГК-СП</t>
  </si>
  <si>
    <t>Теплосеть</t>
  </si>
  <si>
    <t>Водоканал</t>
  </si>
  <si>
    <r>
      <t>ООО Посад-Энэрго        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</si>
  <si>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по ПосадЭнэрго</t>
  </si>
  <si>
    <t>Отчет по управляющей компании ООО НКС уч.№1</t>
  </si>
  <si>
    <r>
      <t>ООО НКС уч1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</si>
  <si>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по НКС уч.№1</t>
  </si>
  <si>
    <t>Отчет по управляющей компании ООО НКС уч.№2</t>
  </si>
  <si>
    <r>
      <t>ООО НКС уч2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</si>
  <si>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по НКС уч.№2</t>
  </si>
  <si>
    <t>Отчет по управляющей компании Северянка уч. №1</t>
  </si>
  <si>
    <t>ЗАО СТЭК</t>
  </si>
  <si>
    <r>
      <t>Северянка уч. №1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</si>
  <si>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Северянка уч.№1</t>
  </si>
  <si>
    <t>Отчет по управляющей компании Северянка уч. №2</t>
  </si>
  <si>
    <r>
      <t>Северянка уч. №2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</si>
  <si>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 Северянка уч.№2</t>
  </si>
  <si>
    <t>Отчет по управляющей компании ООО "УК МУП СПМР"</t>
  </si>
  <si>
    <r>
      <t>ООО "УК МУП СПМР"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</si>
  <si>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 xml:space="preserve">ОАО ФНПЦ "НИИПХ"
</t>
  </si>
  <si>
    <t xml:space="preserve">начислено </t>
  </si>
  <si>
    <t xml:space="preserve">оплачено </t>
  </si>
  <si>
    <t>сальдо по оплате</t>
  </si>
  <si>
    <t xml:space="preserve">Отчет по управляющей компании </t>
  </si>
  <si>
    <t>ООО "РСУ Углич"</t>
  </si>
  <si>
    <t xml:space="preserve">Сводная таблица расчетов </t>
  </si>
  <si>
    <t>апрель 2014г.</t>
  </si>
  <si>
    <t>Организации</t>
  </si>
  <si>
    <t>ООО ПосадЭнэрго</t>
  </si>
  <si>
    <t>ООО НКС уч1</t>
  </si>
  <si>
    <t>ООО НКС уч2</t>
  </si>
  <si>
    <t>Северянка уч1</t>
  </si>
  <si>
    <t>Северянка уч2</t>
  </si>
  <si>
    <t>УК МУП СПМР</t>
  </si>
  <si>
    <t>247 дом</t>
  </si>
  <si>
    <t>ИТОГ:</t>
  </si>
  <si>
    <t>ТГК</t>
  </si>
  <si>
    <t xml:space="preserve"> -</t>
  </si>
  <si>
    <t>СТЭК</t>
  </si>
  <si>
    <t>НИИПХ</t>
  </si>
  <si>
    <t>ОАО Секар</t>
  </si>
  <si>
    <t>сальдо месяца</t>
  </si>
  <si>
    <t xml:space="preserve"> МУП УК СПМР</t>
  </si>
  <si>
    <t>-</t>
  </si>
  <si>
    <t>организации</t>
  </si>
  <si>
    <t>операции</t>
  </si>
  <si>
    <t>ООО Посад Энэрго</t>
  </si>
  <si>
    <t>Северянка  уч1</t>
  </si>
  <si>
    <t>Северянка  уч2</t>
  </si>
  <si>
    <t>Долг населения</t>
  </si>
  <si>
    <t>% оплаты</t>
  </si>
  <si>
    <t>сальдо по перечислениям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</si>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</sst>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d\ mmm;@"/>
    <numFmt numFmtId="166" formatCode="#,##0.00_ ;[Red]\-#,##0.00\ "/>
    <numFmt numFmtId="167" formatCode="0.0%"/>
    <numFmt numFmtId="168" formatCode="mm/yy"/>
    <numFmt numFmtId="169" formatCode="#,##0.0_ ;[Red]\-#,##0.0\ "/>
    <numFmt numFmtId="170" formatCode="#,##0;[Red]\-#,##0"/>
    <numFmt numFmtId="171" formatCode="mmm/yyyy"/>
  </numFmts>
  <fonts count="25">
    <font>
      <sz val="10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9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20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21" borderId="0" xfId="0" applyFont="1" applyFill="1" applyAlignment="1">
      <alignment/>
    </xf>
    <xf numFmtId="0" fontId="1" fillId="21" borderId="0" xfId="0" applyFont="1" applyFill="1" applyAlignment="1">
      <alignment/>
    </xf>
    <xf numFmtId="0" fontId="19" fillId="21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11" borderId="10" xfId="0" applyFont="1" applyFill="1" applyBorder="1" applyAlignment="1">
      <alignment horizontal="center" wrapText="1"/>
    </xf>
    <xf numFmtId="0" fontId="20" fillId="11" borderId="10" xfId="0" applyFont="1" applyFill="1" applyBorder="1" applyAlignment="1">
      <alignment horizontal="center"/>
    </xf>
    <xf numFmtId="0" fontId="20" fillId="11" borderId="11" xfId="0" applyFont="1" applyFill="1" applyBorder="1" applyAlignment="1">
      <alignment/>
    </xf>
    <xf numFmtId="0" fontId="20" fillId="0" borderId="0" xfId="0" applyFont="1" applyAlignment="1">
      <alignment/>
    </xf>
    <xf numFmtId="164" fontId="0" fillId="11" borderId="0" xfId="0" applyNumberFormat="1" applyFont="1" applyFill="1" applyBorder="1" applyAlignment="1">
      <alignment/>
    </xf>
    <xf numFmtId="165" fontId="0" fillId="11" borderId="0" xfId="0" applyNumberForma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11" borderId="0" xfId="0" applyFont="1" applyFill="1" applyBorder="1" applyAlignment="1">
      <alignment/>
    </xf>
    <xf numFmtId="166" fontId="1" fillId="11" borderId="0" xfId="0" applyNumberFormat="1" applyFont="1" applyFill="1" applyBorder="1" applyAlignment="1">
      <alignment/>
    </xf>
    <xf numFmtId="166" fontId="0" fillId="11" borderId="0" xfId="0" applyNumberFormat="1" applyFont="1" applyFill="1" applyBorder="1" applyAlignment="1">
      <alignment/>
    </xf>
    <xf numFmtId="0" fontId="1" fillId="16" borderId="10" xfId="0" applyFont="1" applyFill="1" applyBorder="1" applyAlignment="1">
      <alignment/>
    </xf>
    <xf numFmtId="166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/>
    </xf>
    <xf numFmtId="167" fontId="0" fillId="16" borderId="13" xfId="55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11" borderId="0" xfId="0" applyNumberFormat="1" applyFill="1" applyBorder="1" applyAlignment="1">
      <alignment vertical="center"/>
    </xf>
    <xf numFmtId="166" fontId="0" fillId="0" borderId="0" xfId="0" applyNumberFormat="1" applyAlignment="1">
      <alignment/>
    </xf>
    <xf numFmtId="165" fontId="0" fillId="11" borderId="0" xfId="0" applyNumberFormat="1" applyFont="1" applyFill="1" applyAlignment="1">
      <alignment vertical="center"/>
    </xf>
    <xf numFmtId="4" fontId="0" fillId="0" borderId="0" xfId="0" applyNumberFormat="1" applyFont="1" applyAlignment="1">
      <alignment horizontal="right" vertical="center" wrapText="1"/>
    </xf>
    <xf numFmtId="166" fontId="0" fillId="16" borderId="13" xfId="0" applyNumberFormat="1" applyFont="1" applyFill="1" applyBorder="1" applyAlignment="1">
      <alignment/>
    </xf>
    <xf numFmtId="0" fontId="0" fillId="16" borderId="14" xfId="0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11" borderId="0" xfId="0" applyNumberFormat="1" applyFont="1" applyFill="1" applyAlignment="1">
      <alignment/>
    </xf>
    <xf numFmtId="164" fontId="0" fillId="11" borderId="0" xfId="0" applyNumberFormat="1" applyFont="1" applyFill="1" applyAlignment="1">
      <alignment/>
    </xf>
    <xf numFmtId="166" fontId="1" fillId="0" borderId="0" xfId="0" applyNumberFormat="1" applyFont="1" applyBorder="1" applyAlignment="1">
      <alignment/>
    </xf>
    <xf numFmtId="0" fontId="1" fillId="11" borderId="0" xfId="0" applyFont="1" applyFill="1" applyAlignment="1">
      <alignment/>
    </xf>
    <xf numFmtId="167" fontId="0" fillId="11" borderId="0" xfId="55" applyNumberFormat="1" applyFill="1" applyBorder="1" applyAlignment="1" applyProtection="1">
      <alignment/>
      <protection/>
    </xf>
    <xf numFmtId="166" fontId="0" fillId="0" borderId="10" xfId="0" applyNumberFormat="1" applyFont="1" applyBorder="1" applyAlignment="1">
      <alignment/>
    </xf>
    <xf numFmtId="0" fontId="20" fillId="11" borderId="10" xfId="0" applyFont="1" applyFill="1" applyBorder="1" applyAlignment="1">
      <alignment horizontal="center" vertical="center" wrapText="1"/>
    </xf>
    <xf numFmtId="164" fontId="0" fillId="11" borderId="15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right" vertical="center" wrapText="1"/>
    </xf>
    <xf numFmtId="167" fontId="0" fillId="11" borderId="15" xfId="55" applyNumberFormat="1" applyFill="1" applyBorder="1" applyAlignment="1" applyProtection="1">
      <alignment/>
      <protection/>
    </xf>
    <xf numFmtId="168" fontId="22" fillId="21" borderId="0" xfId="0" applyNumberFormat="1" applyFont="1" applyFill="1" applyAlignment="1">
      <alignment/>
    </xf>
    <xf numFmtId="0" fontId="9" fillId="11" borderId="10" xfId="0" applyFont="1" applyFill="1" applyBorder="1" applyAlignment="1">
      <alignment horizontal="center"/>
    </xf>
    <xf numFmtId="169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 horizontal="center"/>
    </xf>
    <xf numFmtId="169" fontId="0" fillId="11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0" fontId="1" fillId="11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69" fontId="0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23" fillId="21" borderId="10" xfId="0" applyFont="1" applyFill="1" applyBorder="1" applyAlignment="1">
      <alignment/>
    </xf>
    <xf numFmtId="0" fontId="23" fillId="21" borderId="10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166" fontId="2" fillId="21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167" fontId="2" fillId="21" borderId="10" xfId="55" applyNumberFormat="1" applyFont="1" applyFill="1" applyBorder="1" applyAlignment="1" applyProtection="1">
      <alignment horizontal="right"/>
      <protection/>
    </xf>
    <xf numFmtId="10" fontId="2" fillId="21" borderId="10" xfId="55" applyNumberFormat="1" applyFont="1" applyFill="1" applyBorder="1" applyAlignment="1" applyProtection="1">
      <alignment horizontal="right"/>
      <protection/>
    </xf>
    <xf numFmtId="166" fontId="24" fillId="2" borderId="10" xfId="0" applyNumberFormat="1" applyFont="1" applyFill="1" applyBorder="1" applyAlignment="1">
      <alignment horizontal="right"/>
    </xf>
    <xf numFmtId="0" fontId="1" fillId="21" borderId="0" xfId="0" applyFont="1" applyFill="1" applyBorder="1" applyAlignment="1">
      <alignment/>
    </xf>
    <xf numFmtId="170" fontId="1" fillId="21" borderId="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18" fillId="21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900000"/>
      <rgbColor rgb="00006411"/>
      <rgbColor rgb="00000080"/>
      <rgbColor rgb="0090713A"/>
      <rgbColor rgb="006711FF"/>
      <rgbColor rgb="00008080"/>
      <rgbColor rgb="00C0C0C0"/>
      <rgbColor rgb="00808080"/>
      <rgbColor rgb="009999FF"/>
      <rgbColor rgb="00865357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1</xdr:row>
      <xdr:rowOff>0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0</xdr:row>
      <xdr:rowOff>419100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466725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0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1390650</xdr:colOff>
      <xdr:row>0</xdr:row>
      <xdr:rowOff>419100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2</xdr:row>
      <xdr:rowOff>104775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57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752475</xdr:colOff>
      <xdr:row>0</xdr:row>
      <xdr:rowOff>447675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3"/>
  <sheetViews>
    <sheetView tabSelected="1" zoomScale="125" zoomScaleNormal="125" zoomScalePageLayoutView="0" workbookViewId="0" topLeftCell="A1">
      <pane xSplit="3" ySplit="5" topLeftCell="D6" activePane="bottomRight" state="frozen"/>
      <selection pane="topLeft" activeCell="A1" sqref="A1"/>
      <selection pane="topRight" activeCell="N1" sqref="N1"/>
      <selection pane="bottomLeft" activeCell="A24" sqref="A24"/>
      <selection pane="bottomRight" activeCell="X29" sqref="X29"/>
    </sheetView>
  </sheetViews>
  <sheetFormatPr defaultColWidth="11.421875" defaultRowHeight="12.75"/>
  <cols>
    <col min="1" max="1" width="20.140625" style="1" customWidth="1"/>
    <col min="2" max="2" width="21.140625" style="1" customWidth="1"/>
    <col min="3" max="3" width="11.28125" style="1" customWidth="1"/>
    <col min="4" max="23" width="11.8515625" style="1" customWidth="1"/>
    <col min="24" max="16384" width="11.421875" style="1" customWidth="1"/>
  </cols>
  <sheetData>
    <row r="1" ht="34.5" customHeight="1"/>
    <row r="2" spans="1:23" ht="15" customHeight="1">
      <c r="A2" s="2" t="s">
        <v>0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45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2.75">
      <c r="A5" s="12"/>
      <c r="B5" s="12"/>
      <c r="C5" s="12"/>
      <c r="D5" s="13">
        <v>41731</v>
      </c>
      <c r="E5" s="13">
        <v>41732</v>
      </c>
      <c r="F5" s="13">
        <v>41733</v>
      </c>
      <c r="G5" s="13">
        <v>41734</v>
      </c>
      <c r="H5" s="13">
        <v>41736</v>
      </c>
      <c r="I5" s="13">
        <v>41737</v>
      </c>
      <c r="J5" s="13">
        <v>41738</v>
      </c>
      <c r="K5" s="13">
        <v>41739</v>
      </c>
      <c r="L5" s="13">
        <v>41740</v>
      </c>
      <c r="M5" s="13">
        <v>41741</v>
      </c>
      <c r="N5" s="13">
        <v>41743</v>
      </c>
      <c r="O5" s="13">
        <v>41745</v>
      </c>
      <c r="P5" s="13">
        <v>41746</v>
      </c>
      <c r="Q5" s="13">
        <v>41750</v>
      </c>
      <c r="R5" s="13">
        <v>41751</v>
      </c>
      <c r="S5" s="13">
        <v>41752</v>
      </c>
      <c r="T5" s="13">
        <v>41753</v>
      </c>
      <c r="U5" s="13">
        <v>41754</v>
      </c>
      <c r="V5" s="13">
        <v>41758</v>
      </c>
      <c r="W5" s="13">
        <v>41759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2.75">
      <c r="A6" s="66" t="s">
        <v>4</v>
      </c>
      <c r="B6" s="14" t="s">
        <v>5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23" ht="12.75">
      <c r="A7" s="66"/>
      <c r="B7" s="14" t="s">
        <v>6</v>
      </c>
      <c r="C7" s="15">
        <f>SUM(D7:W7)</f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2.75">
      <c r="A8" s="66"/>
      <c r="B8" s="17" t="s">
        <v>7</v>
      </c>
      <c r="C8" s="15">
        <f>C7-C6</f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2.75">
      <c r="A9" s="66"/>
      <c r="B9" s="17" t="s">
        <v>8</v>
      </c>
      <c r="C9" s="15">
        <f>SUM(D9:W9)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2.75">
      <c r="A10" s="66"/>
      <c r="B10" s="14" t="s">
        <v>9</v>
      </c>
      <c r="C10" s="15">
        <f>C9-C7</f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7.5" customHeight="1">
      <c r="A11" s="18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2.75">
      <c r="A12" s="66" t="s">
        <v>10</v>
      </c>
      <c r="B12" s="14" t="s">
        <v>5</v>
      </c>
      <c r="C12" s="15">
        <v>196240.41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.75">
      <c r="A13" s="66"/>
      <c r="B13" s="14" t="s">
        <v>6</v>
      </c>
      <c r="C13" s="15">
        <f>SUM(D13:W13)</f>
        <v>182741.3</v>
      </c>
      <c r="D13" s="16">
        <v>4480.27</v>
      </c>
      <c r="E13" s="16">
        <v>0</v>
      </c>
      <c r="F13" s="16">
        <v>14166.94</v>
      </c>
      <c r="G13" s="16">
        <v>25142.28</v>
      </c>
      <c r="H13" s="16">
        <v>0</v>
      </c>
      <c r="I13" s="16">
        <v>10629.47</v>
      </c>
      <c r="J13" s="16">
        <v>11094.34</v>
      </c>
      <c r="K13" s="16">
        <v>22449.42</v>
      </c>
      <c r="L13" s="16">
        <v>12372.68</v>
      </c>
      <c r="M13" s="16">
        <v>25507.95</v>
      </c>
      <c r="N13" s="16">
        <v>0</v>
      </c>
      <c r="O13" s="16">
        <v>7168.17</v>
      </c>
      <c r="P13" s="16">
        <v>0</v>
      </c>
      <c r="Q13" s="16">
        <v>11036.06</v>
      </c>
      <c r="R13" s="16">
        <v>1375.35</v>
      </c>
      <c r="S13" s="16">
        <v>2662.27</v>
      </c>
      <c r="T13" s="16">
        <v>10073.9</v>
      </c>
      <c r="U13" s="16">
        <v>6630.41</v>
      </c>
      <c r="V13" s="16">
        <v>25723.22</v>
      </c>
      <c r="W13" s="16">
        <v>-7771.43</v>
      </c>
    </row>
    <row r="14" spans="1:23" ht="12.75">
      <c r="A14" s="66"/>
      <c r="B14" s="17" t="s">
        <v>7</v>
      </c>
      <c r="C14" s="15">
        <f>C13-C12</f>
        <v>-13499.110000000015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2.75">
      <c r="A15" s="66"/>
      <c r="B15" s="17" t="s">
        <v>8</v>
      </c>
      <c r="C15" s="15">
        <f>SUM(D15:W15)</f>
        <v>182092.37</v>
      </c>
      <c r="D15" s="16">
        <v>0</v>
      </c>
      <c r="E15" s="16">
        <v>5702.86</v>
      </c>
      <c r="F15" s="16">
        <v>8500</v>
      </c>
      <c r="G15" s="16">
        <v>0</v>
      </c>
      <c r="H15" s="16">
        <v>35289.49</v>
      </c>
      <c r="I15" s="16">
        <v>10629.47</v>
      </c>
      <c r="J15" s="16">
        <v>11094.34</v>
      </c>
      <c r="K15" s="16">
        <v>14500</v>
      </c>
      <c r="L15" s="16">
        <v>15000</v>
      </c>
      <c r="M15" s="16">
        <v>0</v>
      </c>
      <c r="N15" s="16">
        <v>25127.19</v>
      </c>
      <c r="O15" s="16">
        <v>12871.03</v>
      </c>
      <c r="P15" s="16">
        <v>0</v>
      </c>
      <c r="Q15" s="16">
        <v>11036.06</v>
      </c>
      <c r="R15" s="16">
        <v>1375.35</v>
      </c>
      <c r="S15" s="16">
        <v>2662.27</v>
      </c>
      <c r="T15" s="16">
        <v>10073.9</v>
      </c>
      <c r="U15" s="16">
        <v>6630.41</v>
      </c>
      <c r="V15" s="16">
        <v>11600</v>
      </c>
      <c r="W15" s="16">
        <v>0</v>
      </c>
    </row>
    <row r="16" spans="1:23" ht="12.75">
      <c r="A16" s="66"/>
      <c r="B16" s="14" t="s">
        <v>9</v>
      </c>
      <c r="C16" s="15">
        <f>C15-C13</f>
        <v>-648.929999999993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7.5" customHeight="1">
      <c r="A17" s="18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2.75">
      <c r="A18" s="66" t="s">
        <v>11</v>
      </c>
      <c r="B18" s="14" t="s">
        <v>5</v>
      </c>
      <c r="C18" s="15"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2.75">
      <c r="A19" s="66"/>
      <c r="B19" s="14" t="s">
        <v>6</v>
      </c>
      <c r="C19" s="15">
        <f>SUM(D19:W19)</f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12.75">
      <c r="A20" s="66"/>
      <c r="B20" s="17" t="s">
        <v>7</v>
      </c>
      <c r="C20" s="15">
        <f>C19-C18</f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2.75">
      <c r="A21" s="66"/>
      <c r="B21" s="17" t="s">
        <v>8</v>
      </c>
      <c r="C21" s="15">
        <f>SUM(D21:W21)</f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12.75">
      <c r="A22" s="66"/>
      <c r="B22" s="14" t="s">
        <v>9</v>
      </c>
      <c r="C22" s="15">
        <f>C21-C19</f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7.5" customHeight="1">
      <c r="A23" s="18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.75">
      <c r="A24" s="66" t="s">
        <v>12</v>
      </c>
      <c r="B24" s="14" t="s">
        <v>5</v>
      </c>
      <c r="C24" s="15">
        <v>39548.83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2.75">
      <c r="A25" s="66"/>
      <c r="B25" s="14" t="s">
        <v>6</v>
      </c>
      <c r="C25" s="15">
        <f>SUM(D25:W25)</f>
        <v>37467.54000000001</v>
      </c>
      <c r="D25" s="16">
        <v>1152.19</v>
      </c>
      <c r="E25" s="16">
        <v>0</v>
      </c>
      <c r="F25" s="16">
        <v>3171.82</v>
      </c>
      <c r="G25" s="16">
        <v>5452.32</v>
      </c>
      <c r="H25" s="16">
        <v>0</v>
      </c>
      <c r="I25" s="16">
        <v>2397.55</v>
      </c>
      <c r="J25" s="16">
        <v>1863.8</v>
      </c>
      <c r="K25" s="16">
        <v>3223.01</v>
      </c>
      <c r="L25" s="16">
        <v>3262.4</v>
      </c>
      <c r="M25" s="16">
        <v>5877.3</v>
      </c>
      <c r="N25" s="16">
        <v>0</v>
      </c>
      <c r="O25" s="16">
        <v>1222.66</v>
      </c>
      <c r="P25" s="16">
        <v>1197.56</v>
      </c>
      <c r="Q25" s="16">
        <v>1049.93</v>
      </c>
      <c r="R25" s="16">
        <v>92.77</v>
      </c>
      <c r="S25" s="16">
        <v>169.16</v>
      </c>
      <c r="T25" s="16">
        <v>2773.95</v>
      </c>
      <c r="U25" s="16">
        <v>1105.47</v>
      </c>
      <c r="V25" s="16">
        <v>4925.22</v>
      </c>
      <c r="W25" s="16">
        <v>-1469.57</v>
      </c>
    </row>
    <row r="26" spans="1:23" ht="12.75">
      <c r="A26" s="66"/>
      <c r="B26" s="17" t="s">
        <v>7</v>
      </c>
      <c r="C26" s="15">
        <f>SUM(D26:W26)</f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2.75">
      <c r="A27" s="66"/>
      <c r="B27" s="17" t="s">
        <v>8</v>
      </c>
      <c r="C27" s="15">
        <f>SUM(D27:W27)</f>
        <v>38937.11000000001</v>
      </c>
      <c r="D27" s="16">
        <v>0</v>
      </c>
      <c r="E27" s="16">
        <v>1152.19</v>
      </c>
      <c r="F27" s="16">
        <v>3171.82</v>
      </c>
      <c r="G27" s="16">
        <v>0</v>
      </c>
      <c r="H27" s="16">
        <v>5452.32</v>
      </c>
      <c r="I27" s="16">
        <v>2397.55</v>
      </c>
      <c r="J27" s="16">
        <v>1863.8</v>
      </c>
      <c r="K27" s="16">
        <v>3223.01</v>
      </c>
      <c r="L27" s="16">
        <v>3262.4</v>
      </c>
      <c r="M27" s="16">
        <v>0</v>
      </c>
      <c r="N27" s="16">
        <v>5877.3</v>
      </c>
      <c r="O27" s="16">
        <v>1222.66</v>
      </c>
      <c r="P27" s="16">
        <v>1197.56</v>
      </c>
      <c r="Q27" s="16">
        <v>1049.93</v>
      </c>
      <c r="R27" s="16">
        <v>92.77</v>
      </c>
      <c r="S27" s="16">
        <v>169.16</v>
      </c>
      <c r="T27" s="16">
        <v>2773.95</v>
      </c>
      <c r="U27" s="16">
        <v>1105.47</v>
      </c>
      <c r="V27" s="16">
        <v>4925.22</v>
      </c>
      <c r="W27" s="16">
        <v>0</v>
      </c>
    </row>
    <row r="28" spans="1:23" ht="12.75">
      <c r="A28" s="66"/>
      <c r="B28" s="14" t="s">
        <v>9</v>
      </c>
      <c r="C28" s="15">
        <f>C27-C25</f>
        <v>1469.5699999999997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7.5" customHeight="1">
      <c r="A29" s="18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3.5" customHeight="1">
      <c r="A30" s="67" t="s">
        <v>13</v>
      </c>
      <c r="B30" s="14" t="s">
        <v>5</v>
      </c>
      <c r="C30" s="15">
        <v>54265.51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2.75">
      <c r="A31" s="67"/>
      <c r="B31" s="14" t="s">
        <v>6</v>
      </c>
      <c r="C31" s="15">
        <f>SUM(D31:W31)</f>
        <v>51620.47</v>
      </c>
      <c r="D31" s="16">
        <v>863.85</v>
      </c>
      <c r="E31" s="16">
        <v>0</v>
      </c>
      <c r="F31" s="16">
        <v>4082.72</v>
      </c>
      <c r="G31" s="16">
        <v>7375.25</v>
      </c>
      <c r="H31" s="16">
        <v>0</v>
      </c>
      <c r="I31" s="16">
        <v>2616.43</v>
      </c>
      <c r="J31" s="16">
        <v>3553.96</v>
      </c>
      <c r="K31" s="16">
        <v>3343.43</v>
      </c>
      <c r="L31" s="16">
        <v>7505.95</v>
      </c>
      <c r="M31" s="16">
        <v>6058.53</v>
      </c>
      <c r="N31" s="16">
        <v>0</v>
      </c>
      <c r="O31" s="16">
        <v>2210.86</v>
      </c>
      <c r="P31" s="16">
        <v>1367.83</v>
      </c>
      <c r="Q31" s="16">
        <v>1634.69</v>
      </c>
      <c r="R31" s="16">
        <v>575.15</v>
      </c>
      <c r="S31" s="16">
        <v>1463.4</v>
      </c>
      <c r="T31" s="16">
        <v>2079.41</v>
      </c>
      <c r="U31" s="16">
        <v>1902</v>
      </c>
      <c r="V31" s="16">
        <v>7392.99</v>
      </c>
      <c r="W31" s="16">
        <v>-2405.98</v>
      </c>
    </row>
    <row r="32" spans="1:23" ht="12.75">
      <c r="A32" s="67"/>
      <c r="B32" s="17" t="s">
        <v>7</v>
      </c>
      <c r="C32" s="15">
        <f>C31-C30</f>
        <v>-2645.040000000001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2.75">
      <c r="A33" s="67"/>
      <c r="B33" s="17" t="s">
        <v>8</v>
      </c>
      <c r="C33" s="15">
        <f>SUM(D33:W33)</f>
        <v>62361.42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13710.29</v>
      </c>
      <c r="K33" s="16">
        <v>0</v>
      </c>
      <c r="L33" s="16">
        <v>0</v>
      </c>
      <c r="M33" s="16">
        <v>0</v>
      </c>
      <c r="N33" s="16">
        <v>0</v>
      </c>
      <c r="O33" s="16">
        <v>9000</v>
      </c>
      <c r="P33" s="16">
        <v>0</v>
      </c>
      <c r="Q33" s="16">
        <v>0</v>
      </c>
      <c r="R33" s="16">
        <v>0</v>
      </c>
      <c r="S33" s="16">
        <v>19531.13</v>
      </c>
      <c r="T33" s="16">
        <v>0</v>
      </c>
      <c r="U33" s="16">
        <v>0</v>
      </c>
      <c r="V33" s="16">
        <v>10060</v>
      </c>
      <c r="W33" s="16">
        <v>10060</v>
      </c>
    </row>
    <row r="34" spans="1:23" ht="12.75">
      <c r="A34" s="67"/>
      <c r="B34" s="14" t="s">
        <v>9</v>
      </c>
      <c r="C34" s="15">
        <f>C33-C31</f>
        <v>10740.949999999997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7.5" customHeight="1">
      <c r="A35" s="18"/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3" ht="12.75">
      <c r="A36"/>
      <c r="B36"/>
      <c r="C36"/>
    </row>
    <row r="37" spans="1:3" ht="12.75">
      <c r="A37" s="21" t="s">
        <v>14</v>
      </c>
      <c r="B37" s="21" t="s">
        <v>5</v>
      </c>
      <c r="C37" s="22">
        <f>C6+C12+C18+C24+C30</f>
        <v>290054.75</v>
      </c>
    </row>
    <row r="38" spans="1:3" ht="12.75">
      <c r="A38" s="23"/>
      <c r="B38" s="21" t="s">
        <v>6</v>
      </c>
      <c r="C38" s="22">
        <f>C7+C13+C19+C25+C31</f>
        <v>271829.31</v>
      </c>
    </row>
    <row r="39" spans="1:3" ht="12.75">
      <c r="A39" s="23"/>
      <c r="B39" s="21" t="s">
        <v>7</v>
      </c>
      <c r="C39" s="22">
        <f>C38-C37</f>
        <v>-18225.440000000002</v>
      </c>
    </row>
    <row r="40" spans="1:3" ht="12.75">
      <c r="A40" s="23"/>
      <c r="B40" s="21" t="s">
        <v>8</v>
      </c>
      <c r="C40" s="22">
        <f>C9+C15+C21+C27+C33</f>
        <v>283390.9</v>
      </c>
    </row>
    <row r="41" spans="1:3" ht="12.75">
      <c r="A41" s="23"/>
      <c r="B41" s="21" t="s">
        <v>9</v>
      </c>
      <c r="C41" s="22">
        <f>C10+C16+C22+C28+C34</f>
        <v>11561.590000000004</v>
      </c>
    </row>
    <row r="42" spans="1:3" ht="12.75">
      <c r="A42"/>
      <c r="B42"/>
      <c r="C42" s="24">
        <f>C38/C37</f>
        <v>0.937165517889295</v>
      </c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 s="25"/>
      <c r="B53" s="26"/>
      <c r="C53" s="26"/>
    </row>
    <row r="54" spans="1:3" ht="12.75">
      <c r="A54" s="25"/>
      <c r="B54" s="26"/>
      <c r="C54" s="26"/>
    </row>
    <row r="55" spans="1:3" ht="12.75">
      <c r="A55" s="25"/>
      <c r="B55" s="26"/>
      <c r="C55" s="26"/>
    </row>
    <row r="56" spans="1:3" ht="12.75">
      <c r="A56" s="25"/>
      <c r="B56" s="26"/>
      <c r="C56" s="26"/>
    </row>
    <row r="57" spans="1:3" ht="12.75">
      <c r="A57" s="25"/>
      <c r="B57" s="26"/>
      <c r="C57" s="26"/>
    </row>
    <row r="58" spans="1:3" ht="12.75">
      <c r="A58" s="25"/>
      <c r="B58" s="25"/>
      <c r="C58" s="25"/>
    </row>
    <row r="59" spans="1:3" ht="12.75">
      <c r="A59" s="25"/>
      <c r="B59" s="25"/>
      <c r="C59" s="25"/>
    </row>
    <row r="60" spans="1:3" ht="12.75">
      <c r="A60" s="25"/>
      <c r="B60" s="25"/>
      <c r="C60" s="25"/>
    </row>
    <row r="61" spans="1:3" ht="12.75">
      <c r="A61" s="25"/>
      <c r="B61" s="25"/>
      <c r="C61" s="25"/>
    </row>
    <row r="62" spans="1:3" ht="12.75">
      <c r="A62" s="25"/>
      <c r="B62" s="25"/>
      <c r="C62" s="25"/>
    </row>
    <row r="63" spans="1:3" ht="12.75">
      <c r="A63" s="25"/>
      <c r="B63" s="25"/>
      <c r="C63" s="25"/>
    </row>
  </sheetData>
  <sheetProtection/>
  <mergeCells count="5">
    <mergeCell ref="A6:A10"/>
    <mergeCell ref="A12:A16"/>
    <mergeCell ref="A18:A22"/>
    <mergeCell ref="A24:A28"/>
    <mergeCell ref="A30:A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63"/>
  <sheetViews>
    <sheetView zoomScale="125" zoomScaleNormal="125" zoomScalePageLayoutView="0" workbookViewId="0" topLeftCell="A1">
      <pane xSplit="3" ySplit="5" topLeftCell="U6" activePane="bottomRight" state="frozen"/>
      <selection pane="topLeft" activeCell="A1" sqref="A1"/>
      <selection pane="topRight" activeCell="M1" sqref="M1"/>
      <selection pane="bottomLeft" activeCell="A30" sqref="A30"/>
      <selection pane="bottomRight" activeCell="X41" sqref="X41"/>
    </sheetView>
  </sheetViews>
  <sheetFormatPr defaultColWidth="11.421875" defaultRowHeight="12.75"/>
  <cols>
    <col min="1" max="1" width="20.7109375" style="1" customWidth="1"/>
    <col min="2" max="2" width="21.140625" style="1" customWidth="1"/>
    <col min="3" max="3" width="12.7109375" style="1" customWidth="1"/>
    <col min="4" max="24" width="11.8515625" style="1" customWidth="1"/>
    <col min="25" max="16384" width="11.421875" style="1" customWidth="1"/>
  </cols>
  <sheetData>
    <row r="1" ht="34.5" customHeight="1"/>
    <row r="2" spans="1:24" ht="12.7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43" ht="12.75">
      <c r="A5" s="12"/>
      <c r="B5" s="12"/>
      <c r="C5" s="12"/>
      <c r="D5" s="27">
        <v>41731</v>
      </c>
      <c r="E5" s="27">
        <v>41732</v>
      </c>
      <c r="F5" s="27">
        <v>41733</v>
      </c>
      <c r="G5" s="27">
        <v>41734</v>
      </c>
      <c r="H5" s="27">
        <v>41736</v>
      </c>
      <c r="I5" s="27">
        <v>41737</v>
      </c>
      <c r="J5" s="27">
        <v>41738</v>
      </c>
      <c r="K5" s="27">
        <v>41739</v>
      </c>
      <c r="L5" s="27">
        <v>41740</v>
      </c>
      <c r="M5" s="27">
        <v>41741</v>
      </c>
      <c r="N5" s="27">
        <v>41743</v>
      </c>
      <c r="O5" s="27">
        <v>41745</v>
      </c>
      <c r="P5" s="27">
        <v>41746</v>
      </c>
      <c r="Q5" s="27">
        <v>41750</v>
      </c>
      <c r="R5" s="27">
        <v>41751</v>
      </c>
      <c r="S5" s="27">
        <v>41752</v>
      </c>
      <c r="T5" s="27">
        <v>41753</v>
      </c>
      <c r="U5" s="27">
        <v>41754</v>
      </c>
      <c r="V5" s="27">
        <v>41757</v>
      </c>
      <c r="W5" s="27">
        <v>41758</v>
      </c>
      <c r="X5" s="27">
        <v>41759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24" ht="12.75">
      <c r="A6" s="66" t="s">
        <v>10</v>
      </c>
      <c r="B6" s="14" t="s">
        <v>5</v>
      </c>
      <c r="C6" s="15">
        <v>2555859.26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2.75">
      <c r="A7" s="66"/>
      <c r="B7" s="14" t="s">
        <v>6</v>
      </c>
      <c r="C7" s="15">
        <f>SUM(D7:X7)</f>
        <v>2415755.63</v>
      </c>
      <c r="D7" s="16">
        <v>127465.41</v>
      </c>
      <c r="E7" s="16">
        <v>49988.21</v>
      </c>
      <c r="F7" s="16">
        <v>190251.6</v>
      </c>
      <c r="G7" s="16">
        <v>396918.33</v>
      </c>
      <c r="H7" s="16">
        <v>0</v>
      </c>
      <c r="I7" s="16">
        <v>61296.68</v>
      </c>
      <c r="J7" s="16">
        <v>237253.75</v>
      </c>
      <c r="K7" s="16">
        <v>243216.73</v>
      </c>
      <c r="L7" s="16">
        <v>181556.67</v>
      </c>
      <c r="M7" s="16">
        <v>205793.88</v>
      </c>
      <c r="N7" s="16">
        <v>0</v>
      </c>
      <c r="O7" s="16">
        <v>158051.22</v>
      </c>
      <c r="P7" s="16">
        <v>71162.87</v>
      </c>
      <c r="Q7" s="16">
        <v>139172.23</v>
      </c>
      <c r="R7" s="16">
        <v>35713.76</v>
      </c>
      <c r="S7" s="16">
        <v>20548.62</v>
      </c>
      <c r="T7" s="16">
        <v>34522.2</v>
      </c>
      <c r="U7" s="16">
        <v>26266.96</v>
      </c>
      <c r="V7" s="16">
        <v>0</v>
      </c>
      <c r="W7" s="16">
        <v>308645.76</v>
      </c>
      <c r="X7" s="16">
        <v>-72069.25</v>
      </c>
    </row>
    <row r="8" spans="1:24" ht="12.75">
      <c r="A8" s="66"/>
      <c r="B8" s="17" t="s">
        <v>7</v>
      </c>
      <c r="C8" s="15">
        <f>C7-C6</f>
        <v>-140103.6299999999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2.75">
      <c r="A9" s="66"/>
      <c r="B9" s="17" t="s">
        <v>8</v>
      </c>
      <c r="C9" s="15">
        <f>SUM(D9:X9)</f>
        <v>2322161.49</v>
      </c>
      <c r="D9" s="16">
        <v>0</v>
      </c>
      <c r="E9" s="16">
        <v>59000</v>
      </c>
      <c r="F9" s="16">
        <v>226000</v>
      </c>
      <c r="G9" s="16">
        <v>0</v>
      </c>
      <c r="H9" s="16">
        <v>400000</v>
      </c>
      <c r="I9" s="16">
        <v>50000</v>
      </c>
      <c r="J9" s="16">
        <v>308000</v>
      </c>
      <c r="K9" s="16">
        <v>113800</v>
      </c>
      <c r="L9" s="16">
        <v>174800</v>
      </c>
      <c r="M9" s="16">
        <v>0</v>
      </c>
      <c r="N9" s="16">
        <v>290000</v>
      </c>
      <c r="O9" s="16">
        <v>287474.85</v>
      </c>
      <c r="P9" s="16">
        <v>71162.87</v>
      </c>
      <c r="Q9" s="16">
        <v>139172.23</v>
      </c>
      <c r="R9" s="16">
        <v>15400</v>
      </c>
      <c r="S9" s="16">
        <v>40862.38</v>
      </c>
      <c r="T9" s="16">
        <v>34522.2</v>
      </c>
      <c r="U9" s="16">
        <v>0</v>
      </c>
      <c r="V9" s="16">
        <v>26266.96</v>
      </c>
      <c r="W9" s="16">
        <v>85700</v>
      </c>
      <c r="X9" s="16">
        <v>0</v>
      </c>
    </row>
    <row r="10" spans="1:24" ht="12.75">
      <c r="A10" s="66"/>
      <c r="B10" s="14" t="s">
        <v>9</v>
      </c>
      <c r="C10" s="15">
        <f>C9-C7</f>
        <v>-93594.13999999966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7.5" customHeight="1">
      <c r="A11" s="18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2.75">
      <c r="A12" s="66" t="s">
        <v>11</v>
      </c>
      <c r="B12" s="14" t="s">
        <v>5</v>
      </c>
      <c r="C12" s="15"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2.75">
      <c r="A13" s="66"/>
      <c r="B13" s="14" t="s">
        <v>6</v>
      </c>
      <c r="C13" s="15">
        <f>SUM(D13:X13)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</row>
    <row r="14" spans="1:24" ht="12.75">
      <c r="A14" s="66"/>
      <c r="B14" s="17" t="s">
        <v>7</v>
      </c>
      <c r="C14" s="15">
        <f>C13-C12</f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2.75">
      <c r="A15" s="66"/>
      <c r="B15" s="17" t="s">
        <v>8</v>
      </c>
      <c r="C15" s="15">
        <f>SUM(D15:X15)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ht="12.75">
      <c r="A16" s="66"/>
      <c r="B16" s="14" t="s">
        <v>9</v>
      </c>
      <c r="C16" s="15">
        <f>C15-C13</f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7.5" customHeight="1">
      <c r="A17" s="18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2.75">
      <c r="A18" s="66" t="s">
        <v>4</v>
      </c>
      <c r="B18" s="14" t="s">
        <v>5</v>
      </c>
      <c r="C18" s="15"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2.75">
      <c r="A19" s="66"/>
      <c r="B19" s="14" t="s">
        <v>6</v>
      </c>
      <c r="C19" s="15">
        <f>SUM(D19:X19)</f>
        <v>2626.7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2626.7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</row>
    <row r="20" spans="1:24" ht="12.75">
      <c r="A20" s="66"/>
      <c r="B20" s="17" t="s">
        <v>7</v>
      </c>
      <c r="C20" s="15">
        <f>C19-C18</f>
        <v>2626.7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2.75">
      <c r="A21" s="66"/>
      <c r="B21" s="17" t="s">
        <v>8</v>
      </c>
      <c r="C21" s="15">
        <f>SUM(D21:X21)</f>
        <v>2626.7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2626.7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ht="12.75">
      <c r="A22" s="66"/>
      <c r="B22" s="14" t="s">
        <v>9</v>
      </c>
      <c r="C22" s="15">
        <f>C21-C19</f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7.5" customHeight="1">
      <c r="A23" s="18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2.75">
      <c r="A24" s="66" t="s">
        <v>12</v>
      </c>
      <c r="B24" s="14" t="s">
        <v>5</v>
      </c>
      <c r="C24" s="15">
        <v>396168.91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2.75">
      <c r="A25" s="66"/>
      <c r="B25" s="14" t="s">
        <v>6</v>
      </c>
      <c r="C25" s="15">
        <f>SUM(D25:X25)</f>
        <v>390231.63</v>
      </c>
      <c r="D25" s="16">
        <v>23226.64</v>
      </c>
      <c r="E25" s="16">
        <v>7978.39</v>
      </c>
      <c r="F25" s="16">
        <v>28218.58</v>
      </c>
      <c r="G25" s="16">
        <v>57941.16</v>
      </c>
      <c r="H25" s="16">
        <v>0</v>
      </c>
      <c r="I25" s="16">
        <v>8917.11</v>
      </c>
      <c r="J25" s="16">
        <v>39927.04</v>
      </c>
      <c r="K25" s="16">
        <v>40438.47</v>
      </c>
      <c r="L25" s="16">
        <v>26940.3</v>
      </c>
      <c r="M25" s="16">
        <v>31589.91</v>
      </c>
      <c r="N25" s="16">
        <v>0</v>
      </c>
      <c r="O25" s="16">
        <v>29051.59</v>
      </c>
      <c r="P25" s="16">
        <v>11821.67</v>
      </c>
      <c r="Q25" s="16">
        <v>21005.98</v>
      </c>
      <c r="R25" s="16">
        <v>10343.53</v>
      </c>
      <c r="S25" s="16">
        <v>2061.27</v>
      </c>
      <c r="T25" s="16">
        <v>5268.09</v>
      </c>
      <c r="U25" s="16">
        <v>4423.59</v>
      </c>
      <c r="V25" s="16">
        <v>0</v>
      </c>
      <c r="W25" s="16">
        <v>51734.09</v>
      </c>
      <c r="X25" s="16">
        <v>-10655.78</v>
      </c>
    </row>
    <row r="26" spans="1:24" ht="12.75">
      <c r="A26" s="66"/>
      <c r="B26" s="17" t="s">
        <v>7</v>
      </c>
      <c r="C26" s="15">
        <f>C25-C24</f>
        <v>-5937.27999999997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2.75">
      <c r="A27" s="66"/>
      <c r="B27" s="17" t="s">
        <v>8</v>
      </c>
      <c r="C27" s="15">
        <f>SUM(D27:X27)</f>
        <v>400887.41000000003</v>
      </c>
      <c r="D27" s="16">
        <v>0</v>
      </c>
      <c r="E27" s="16">
        <v>23226.64</v>
      </c>
      <c r="F27" s="16">
        <v>36196.97</v>
      </c>
      <c r="G27" s="16">
        <v>0</v>
      </c>
      <c r="H27" s="16">
        <v>57941.16</v>
      </c>
      <c r="I27" s="16">
        <v>8917.11</v>
      </c>
      <c r="J27" s="16">
        <v>39927.04</v>
      </c>
      <c r="K27" s="16">
        <v>40438.47</v>
      </c>
      <c r="L27" s="16">
        <v>26940.3</v>
      </c>
      <c r="M27" s="16">
        <v>0</v>
      </c>
      <c r="N27" s="16">
        <v>31589.91</v>
      </c>
      <c r="O27" s="16">
        <v>29051.59</v>
      </c>
      <c r="P27" s="16">
        <v>11821.67</v>
      </c>
      <c r="Q27" s="16">
        <v>21005.98</v>
      </c>
      <c r="R27" s="16">
        <v>10343.53</v>
      </c>
      <c r="S27" s="16">
        <v>2061.27</v>
      </c>
      <c r="T27" s="16">
        <v>5268.09</v>
      </c>
      <c r="U27" s="16">
        <v>0</v>
      </c>
      <c r="V27" s="16">
        <v>4423.59</v>
      </c>
      <c r="W27" s="16">
        <v>51734.09</v>
      </c>
      <c r="X27" s="16">
        <v>0</v>
      </c>
    </row>
    <row r="28" spans="1:24" ht="12.75">
      <c r="A28" s="66"/>
      <c r="B28" s="14" t="s">
        <v>9</v>
      </c>
      <c r="C28" s="15">
        <f>C27-C25</f>
        <v>10655.780000000028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7.5" customHeight="1">
      <c r="A29" s="18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3.5" customHeight="1">
      <c r="A30" s="67" t="s">
        <v>16</v>
      </c>
      <c r="B30" s="14" t="s">
        <v>5</v>
      </c>
      <c r="C30" s="15">
        <v>1406537.02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2.75">
      <c r="A31" s="67"/>
      <c r="B31" s="14" t="s">
        <v>6</v>
      </c>
      <c r="C31" s="15">
        <f>SUM(D31:X31)</f>
        <v>1364723.3399999999</v>
      </c>
      <c r="D31" s="16">
        <v>71621.96</v>
      </c>
      <c r="E31" s="16">
        <v>24851.65</v>
      </c>
      <c r="F31" s="16">
        <v>118372.98</v>
      </c>
      <c r="G31" s="16">
        <v>232000.76</v>
      </c>
      <c r="H31" s="16">
        <v>0</v>
      </c>
      <c r="I31" s="16">
        <v>33731.43</v>
      </c>
      <c r="J31" s="16">
        <v>142050.48</v>
      </c>
      <c r="K31" s="16">
        <v>127565.27</v>
      </c>
      <c r="L31" s="16">
        <v>107221.17</v>
      </c>
      <c r="M31" s="16">
        <v>124369.47</v>
      </c>
      <c r="N31" s="16">
        <v>0</v>
      </c>
      <c r="O31" s="16">
        <v>85070.1</v>
      </c>
      <c r="P31" s="16">
        <v>40822.73</v>
      </c>
      <c r="Q31" s="16">
        <v>81382.16</v>
      </c>
      <c r="R31" s="16">
        <v>6830.17</v>
      </c>
      <c r="S31" s="16">
        <v>13956.84</v>
      </c>
      <c r="T31" s="16">
        <v>20911.32</v>
      </c>
      <c r="U31" s="16">
        <v>13959.97</v>
      </c>
      <c r="V31" s="16">
        <v>0</v>
      </c>
      <c r="W31" s="16">
        <v>153362.49</v>
      </c>
      <c r="X31" s="16">
        <v>-33357.61</v>
      </c>
    </row>
    <row r="32" spans="1:24" ht="12.75">
      <c r="A32" s="67"/>
      <c r="B32" s="17" t="s">
        <v>7</v>
      </c>
      <c r="C32" s="15">
        <f>C31-C30</f>
        <v>-41813.68000000017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2.75">
      <c r="A33" s="67"/>
      <c r="B33" s="17" t="s">
        <v>8</v>
      </c>
      <c r="C33" s="15">
        <f>SUM(D33:X33)</f>
        <v>1450339.96</v>
      </c>
      <c r="D33" s="16">
        <v>0</v>
      </c>
      <c r="E33" s="16">
        <v>59000</v>
      </c>
      <c r="F33" s="16">
        <v>132301.38</v>
      </c>
      <c r="G33" s="16">
        <v>0</v>
      </c>
      <c r="H33" s="16">
        <v>217000</v>
      </c>
      <c r="I33" s="16">
        <v>42000</v>
      </c>
      <c r="J33" s="16">
        <v>148782.67</v>
      </c>
      <c r="K33" s="16">
        <v>151110.48</v>
      </c>
      <c r="L33" s="16">
        <v>83675.96</v>
      </c>
      <c r="M33" s="16">
        <v>0</v>
      </c>
      <c r="N33" s="16">
        <v>124369.47</v>
      </c>
      <c r="O33" s="16">
        <v>190000</v>
      </c>
      <c r="P33" s="16">
        <v>61700</v>
      </c>
      <c r="Q33" s="16">
        <v>101900</v>
      </c>
      <c r="R33" s="16">
        <v>0</v>
      </c>
      <c r="S33" s="16">
        <v>53000</v>
      </c>
      <c r="T33" s="16">
        <v>85500</v>
      </c>
      <c r="U33" s="16">
        <v>0</v>
      </c>
      <c r="V33" s="16">
        <v>0</v>
      </c>
      <c r="W33" s="16">
        <v>0</v>
      </c>
      <c r="X33" s="16">
        <v>0</v>
      </c>
    </row>
    <row r="34" spans="1:24" ht="12.75">
      <c r="A34" s="67"/>
      <c r="B34" s="14" t="s">
        <v>9</v>
      </c>
      <c r="C34" s="15">
        <f>C33-C31</f>
        <v>85616.62000000011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7.5" customHeight="1">
      <c r="A35" s="18"/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3" ht="12.75">
      <c r="A36"/>
      <c r="B36"/>
      <c r="C36"/>
    </row>
    <row r="37" spans="1:3" ht="12.75">
      <c r="A37" s="21" t="s">
        <v>17</v>
      </c>
      <c r="B37" s="21" t="s">
        <v>5</v>
      </c>
      <c r="C37" s="22">
        <f>C6+C12+C18+C24+C30</f>
        <v>4358565.1899999995</v>
      </c>
    </row>
    <row r="38" spans="1:3" ht="12.75">
      <c r="A38" s="23"/>
      <c r="B38" s="21" t="s">
        <v>6</v>
      </c>
      <c r="C38" s="22">
        <f>C7+C13+C19+C25+C31</f>
        <v>4173337.3</v>
      </c>
    </row>
    <row r="39" spans="1:3" ht="12.75">
      <c r="A39" s="23"/>
      <c r="B39" s="21" t="s">
        <v>7</v>
      </c>
      <c r="C39" s="22">
        <f>C38-C37</f>
        <v>-185227.88999999966</v>
      </c>
    </row>
    <row r="40" spans="1:3" ht="12.75">
      <c r="A40" s="23"/>
      <c r="B40" s="21" t="s">
        <v>8</v>
      </c>
      <c r="C40" s="22">
        <f>C9+C15+C21+C27+C33</f>
        <v>4176015.5600000005</v>
      </c>
    </row>
    <row r="41" spans="1:3" ht="12.75">
      <c r="A41" s="23"/>
      <c r="B41" s="21" t="s">
        <v>9</v>
      </c>
      <c r="C41" s="22">
        <f>C10+C16+C22+C28+C34</f>
        <v>2678.260000000475</v>
      </c>
    </row>
    <row r="42" spans="1:3" ht="12.75">
      <c r="A42"/>
      <c r="B42"/>
      <c r="C42" s="24">
        <f>C38/C37</f>
        <v>0.9575025537245665</v>
      </c>
    </row>
    <row r="43" spans="1:3" ht="12.75">
      <c r="A43"/>
      <c r="B43"/>
      <c r="C43" s="28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 s="25"/>
      <c r="B53" s="26"/>
      <c r="C53" s="26"/>
    </row>
    <row r="54" spans="1:3" ht="12.75">
      <c r="A54" s="25"/>
      <c r="B54" s="26"/>
      <c r="C54" s="26"/>
    </row>
    <row r="55" spans="1:3" ht="12.75">
      <c r="A55" s="25"/>
      <c r="B55" s="26"/>
      <c r="C55" s="26"/>
    </row>
    <row r="56" spans="1:3" ht="12.75">
      <c r="A56" s="25"/>
      <c r="B56" s="26"/>
      <c r="C56" s="26"/>
    </row>
    <row r="57" spans="1:3" ht="12.75">
      <c r="A57" s="25"/>
      <c r="B57" s="26"/>
      <c r="C57" s="26"/>
    </row>
    <row r="58" spans="1:3" ht="12.75">
      <c r="A58" s="25"/>
      <c r="B58" s="25"/>
      <c r="C58" s="25"/>
    </row>
    <row r="59" spans="1:3" ht="12.75">
      <c r="A59" s="25"/>
      <c r="B59" s="25"/>
      <c r="C59" s="25"/>
    </row>
    <row r="60" spans="1:3" ht="12.75">
      <c r="A60" s="25"/>
      <c r="B60" s="25"/>
      <c r="C60" s="25"/>
    </row>
    <row r="61" spans="1:3" ht="12.75">
      <c r="A61" s="25"/>
      <c r="B61" s="25"/>
      <c r="C61" s="25"/>
    </row>
    <row r="62" spans="1:3" ht="12.75">
      <c r="A62" s="25"/>
      <c r="B62" s="25"/>
      <c r="C62" s="25"/>
    </row>
    <row r="63" spans="1:3" ht="12.75">
      <c r="A63" s="25"/>
      <c r="B63" s="25"/>
      <c r="C63" s="25"/>
    </row>
  </sheetData>
  <sheetProtection/>
  <mergeCells count="5">
    <mergeCell ref="A6:A10"/>
    <mergeCell ref="A12:A16"/>
    <mergeCell ref="A18:A22"/>
    <mergeCell ref="A24:A28"/>
    <mergeCell ref="A30:A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64"/>
  <sheetViews>
    <sheetView zoomScale="125" zoomScaleNormal="125" zoomScalePageLayoutView="0" workbookViewId="0" topLeftCell="A1">
      <pane xSplit="3" ySplit="5" topLeftCell="T30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W39" sqref="W39"/>
    </sheetView>
  </sheetViews>
  <sheetFormatPr defaultColWidth="11.421875" defaultRowHeight="12.75"/>
  <cols>
    <col min="1" max="1" width="20.140625" style="1" customWidth="1"/>
    <col min="2" max="2" width="21.28125" style="1" customWidth="1"/>
    <col min="3" max="3" width="13.00390625" style="1" customWidth="1"/>
    <col min="4" max="16384" width="11.421875" style="1" customWidth="1"/>
  </cols>
  <sheetData>
    <row r="1" ht="34.5" customHeight="1"/>
    <row r="2" spans="1:23" ht="1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44" ht="12.75">
      <c r="A5" s="12"/>
      <c r="B5" s="12"/>
      <c r="C5" s="12"/>
      <c r="D5" s="29">
        <v>41731</v>
      </c>
      <c r="E5" s="29">
        <v>41732</v>
      </c>
      <c r="F5" s="29">
        <v>41733</v>
      </c>
      <c r="G5" s="29">
        <v>41734</v>
      </c>
      <c r="H5" s="29">
        <v>41736</v>
      </c>
      <c r="I5" s="29">
        <v>41737</v>
      </c>
      <c r="J5" s="29">
        <v>41738</v>
      </c>
      <c r="K5" s="29">
        <v>41739</v>
      </c>
      <c r="L5" s="29">
        <v>41740</v>
      </c>
      <c r="M5" s="29">
        <v>41741</v>
      </c>
      <c r="N5" s="29">
        <v>41743</v>
      </c>
      <c r="O5" s="29">
        <v>41745</v>
      </c>
      <c r="P5" s="29">
        <v>41746</v>
      </c>
      <c r="Q5" s="29">
        <v>41750</v>
      </c>
      <c r="R5" s="29">
        <v>41751</v>
      </c>
      <c r="S5" s="29">
        <v>41752</v>
      </c>
      <c r="T5" s="29">
        <v>41753</v>
      </c>
      <c r="U5" s="29">
        <v>41754</v>
      </c>
      <c r="V5" s="29">
        <v>41758</v>
      </c>
      <c r="W5" s="29">
        <v>41759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3" ht="12.75">
      <c r="A6" s="66" t="s">
        <v>12</v>
      </c>
      <c r="B6" s="14" t="s">
        <v>5</v>
      </c>
      <c r="C6" s="15">
        <v>359974.19</v>
      </c>
    </row>
    <row r="7" spans="1:23" ht="12.75">
      <c r="A7" s="66"/>
      <c r="B7" s="14" t="s">
        <v>6</v>
      </c>
      <c r="C7" s="15">
        <f>SUM(D7:W7)</f>
        <v>391377.13000000006</v>
      </c>
      <c r="D7" s="16">
        <v>25671.48</v>
      </c>
      <c r="E7" s="16">
        <v>8062.77</v>
      </c>
      <c r="F7" s="16">
        <v>32170.76</v>
      </c>
      <c r="G7" s="16">
        <v>74991.89</v>
      </c>
      <c r="H7" s="16">
        <v>0</v>
      </c>
      <c r="I7" s="16">
        <v>12440.94</v>
      </c>
      <c r="J7" s="16">
        <v>27997.79</v>
      </c>
      <c r="K7" s="16">
        <v>38866.21</v>
      </c>
      <c r="L7" s="16">
        <v>19841.81</v>
      </c>
      <c r="M7" s="16">
        <v>34450.51</v>
      </c>
      <c r="N7" s="16">
        <v>0</v>
      </c>
      <c r="O7" s="16">
        <v>45555.22</v>
      </c>
      <c r="P7" s="16">
        <v>10751.95</v>
      </c>
      <c r="Q7" s="16">
        <v>22523.77</v>
      </c>
      <c r="R7" s="16">
        <v>5193.09</v>
      </c>
      <c r="S7" s="16">
        <v>4914.38</v>
      </c>
      <c r="T7" s="16">
        <v>2533.68</v>
      </c>
      <c r="U7" s="16">
        <v>3894.4</v>
      </c>
      <c r="V7" s="16">
        <v>25196.28</v>
      </c>
      <c r="W7" s="16">
        <v>-3679.8</v>
      </c>
    </row>
    <row r="8" spans="1:23" ht="12.75">
      <c r="A8" s="66"/>
      <c r="B8" s="17" t="s">
        <v>7</v>
      </c>
      <c r="C8" s="15">
        <f>C7-C6</f>
        <v>31402.94000000006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2.75">
      <c r="A9" s="66"/>
      <c r="B9" s="17" t="s">
        <v>8</v>
      </c>
      <c r="C9" s="15">
        <f>SUM(D9:W9)</f>
        <v>395056.93000000005</v>
      </c>
      <c r="D9" s="16">
        <v>0</v>
      </c>
      <c r="E9" s="16">
        <v>25671.48</v>
      </c>
      <c r="F9" s="16">
        <v>40233.53</v>
      </c>
      <c r="G9" s="16">
        <v>0</v>
      </c>
      <c r="H9" s="16">
        <v>74991.89</v>
      </c>
      <c r="I9" s="16">
        <v>12440.94</v>
      </c>
      <c r="J9" s="16">
        <v>27997.79</v>
      </c>
      <c r="K9" s="16">
        <v>38866.21</v>
      </c>
      <c r="L9" s="16">
        <v>19841.81</v>
      </c>
      <c r="M9" s="16">
        <v>0</v>
      </c>
      <c r="N9" s="16">
        <v>34450.51</v>
      </c>
      <c r="O9" s="16">
        <v>45555.22</v>
      </c>
      <c r="P9" s="16">
        <v>10751.95</v>
      </c>
      <c r="Q9" s="16">
        <v>22523.77</v>
      </c>
      <c r="R9" s="16">
        <v>5193.09</v>
      </c>
      <c r="S9" s="16">
        <v>4914.38</v>
      </c>
      <c r="T9" s="16">
        <v>2533.68</v>
      </c>
      <c r="U9" s="16">
        <v>3894.4</v>
      </c>
      <c r="V9" s="16">
        <v>25196.28</v>
      </c>
      <c r="W9" s="16">
        <v>0</v>
      </c>
    </row>
    <row r="10" spans="1:23" ht="12.75">
      <c r="A10" s="66"/>
      <c r="B10" s="14" t="s">
        <v>9</v>
      </c>
      <c r="C10" s="15">
        <f>C9-C7</f>
        <v>3679.7999999999884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7.5" customHeight="1">
      <c r="A11" s="18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2.75">
      <c r="A12" s="66" t="s">
        <v>4</v>
      </c>
      <c r="B12" s="14" t="s">
        <v>5</v>
      </c>
      <c r="C12" s="15"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.75">
      <c r="A13" s="66"/>
      <c r="B13" s="14" t="s">
        <v>6</v>
      </c>
      <c r="C13" s="15">
        <f>SUM(D13:W13)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2.75">
      <c r="A14" s="66"/>
      <c r="B14" s="17" t="s">
        <v>7</v>
      </c>
      <c r="C14" s="15">
        <f>C13-C12</f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2.75">
      <c r="A15" s="66"/>
      <c r="B15" s="17" t="s">
        <v>8</v>
      </c>
      <c r="C15" s="15">
        <f>SUM(D15:W15)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12.75">
      <c r="A16" s="66"/>
      <c r="B16" s="14" t="s">
        <v>9</v>
      </c>
      <c r="C16" s="15">
        <f>C15-C13</f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7.5" customHeight="1">
      <c r="A17" s="18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2.75">
      <c r="A18" s="66" t="s">
        <v>11</v>
      </c>
      <c r="B18" s="14" t="s">
        <v>5</v>
      </c>
      <c r="C18" s="15">
        <v>453287.11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2.75">
      <c r="A19" s="66"/>
      <c r="B19" s="14" t="s">
        <v>6</v>
      </c>
      <c r="C19" s="15">
        <f>SUM(D19:W19)</f>
        <v>394128.93</v>
      </c>
      <c r="D19" s="16">
        <v>7850.17</v>
      </c>
      <c r="E19" s="16">
        <v>2180.25</v>
      </c>
      <c r="F19" s="16">
        <v>14339.98</v>
      </c>
      <c r="G19" s="16">
        <v>67861.02</v>
      </c>
      <c r="H19" s="16">
        <v>0</v>
      </c>
      <c r="I19" s="16">
        <v>46719.94</v>
      </c>
      <c r="J19" s="16">
        <v>31772.82</v>
      </c>
      <c r="K19" s="16">
        <v>42048.42</v>
      </c>
      <c r="L19" s="16">
        <v>21665.97</v>
      </c>
      <c r="M19" s="16">
        <v>30734.57</v>
      </c>
      <c r="N19" s="16">
        <v>0</v>
      </c>
      <c r="O19" s="16">
        <v>41954.27</v>
      </c>
      <c r="P19" s="16">
        <v>8828.66</v>
      </c>
      <c r="Q19" s="16">
        <v>29950.99</v>
      </c>
      <c r="R19" s="16">
        <v>1757.89</v>
      </c>
      <c r="S19" s="16">
        <v>12987.66</v>
      </c>
      <c r="T19" s="16">
        <v>923.5</v>
      </c>
      <c r="U19" s="16">
        <v>7316.18</v>
      </c>
      <c r="V19" s="16">
        <v>26658.36</v>
      </c>
      <c r="W19" s="16">
        <v>-1421.72</v>
      </c>
    </row>
    <row r="20" spans="1:23" ht="12.75">
      <c r="A20" s="66"/>
      <c r="B20" s="17" t="s">
        <v>7</v>
      </c>
      <c r="C20" s="15">
        <f>C19-C18</f>
        <v>-59158.17999999999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2.75">
      <c r="A21" s="66"/>
      <c r="B21" s="17" t="s">
        <v>8</v>
      </c>
      <c r="C21" s="15">
        <f>SUM(D21:W21)</f>
        <v>307127.41</v>
      </c>
      <c r="D21" s="16">
        <v>0</v>
      </c>
      <c r="E21" s="16">
        <v>72030.42</v>
      </c>
      <c r="F21" s="16">
        <v>14339.98</v>
      </c>
      <c r="G21" s="16">
        <v>0</v>
      </c>
      <c r="H21" s="16">
        <v>67891.02</v>
      </c>
      <c r="I21" s="16">
        <v>0</v>
      </c>
      <c r="J21" s="16">
        <v>16462.76</v>
      </c>
      <c r="K21" s="16">
        <v>42048.42</v>
      </c>
      <c r="L21" s="16">
        <v>21665.97</v>
      </c>
      <c r="M21" s="16">
        <v>0</v>
      </c>
      <c r="N21" s="16">
        <v>30734.57</v>
      </c>
      <c r="O21" s="16">
        <v>41954.27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12.75">
      <c r="A22" s="66"/>
      <c r="B22" s="14" t="s">
        <v>9</v>
      </c>
      <c r="C22" s="15">
        <f>C21-C19</f>
        <v>-87001.52000000002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7.5" customHeight="1">
      <c r="A23" s="18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.75">
      <c r="A24" s="66" t="s">
        <v>10</v>
      </c>
      <c r="B24" s="14" t="s">
        <v>5</v>
      </c>
      <c r="C24" s="15">
        <v>1988086.35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ht="12.75">
      <c r="A25" s="66"/>
      <c r="B25" s="14" t="s">
        <v>6</v>
      </c>
      <c r="C25" s="15">
        <f>SUM(D25:W25)</f>
        <v>1979398.3399999996</v>
      </c>
      <c r="D25" s="16">
        <v>130368.36</v>
      </c>
      <c r="E25" s="16">
        <v>50385.63</v>
      </c>
      <c r="F25" s="16">
        <v>181968.79</v>
      </c>
      <c r="G25" s="16">
        <v>392812.61</v>
      </c>
      <c r="H25" s="16">
        <v>0</v>
      </c>
      <c r="I25" s="16">
        <v>36212.72</v>
      </c>
      <c r="J25" s="16">
        <v>128117.15</v>
      </c>
      <c r="K25" s="16">
        <v>197815.77</v>
      </c>
      <c r="L25" s="16">
        <v>105532.47</v>
      </c>
      <c r="M25" s="16">
        <v>177248.63</v>
      </c>
      <c r="N25" s="16">
        <v>0</v>
      </c>
      <c r="O25" s="16">
        <v>225235.05</v>
      </c>
      <c r="P25" s="16">
        <v>55237.41</v>
      </c>
      <c r="Q25" s="16">
        <v>107660.03</v>
      </c>
      <c r="R25" s="16">
        <v>23964.68</v>
      </c>
      <c r="S25" s="16">
        <v>23595.91</v>
      </c>
      <c r="T25" s="16">
        <v>17364.5</v>
      </c>
      <c r="U25" s="16">
        <v>19690.17</v>
      </c>
      <c r="V25" s="16">
        <v>124183.77</v>
      </c>
      <c r="W25" s="16">
        <v>-17995.31</v>
      </c>
    </row>
    <row r="26" spans="1:23" ht="12.75">
      <c r="A26" s="66"/>
      <c r="B26" s="17" t="s">
        <v>7</v>
      </c>
      <c r="C26" s="15">
        <f>C25-C24</f>
        <v>-8688.010000000475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2.75">
      <c r="A27" s="66"/>
      <c r="B27" s="17" t="s">
        <v>8</v>
      </c>
      <c r="C27" s="15">
        <f>SUM(D27:W27)</f>
        <v>2101154.69</v>
      </c>
      <c r="D27" s="16">
        <v>0</v>
      </c>
      <c r="E27" s="16">
        <v>70000</v>
      </c>
      <c r="F27" s="16">
        <v>285000</v>
      </c>
      <c r="G27" s="16">
        <v>0</v>
      </c>
      <c r="H27" s="16">
        <v>400535.39</v>
      </c>
      <c r="I27" s="16">
        <v>70000</v>
      </c>
      <c r="J27" s="16">
        <v>198090.91</v>
      </c>
      <c r="K27" s="16">
        <v>110000</v>
      </c>
      <c r="L27" s="16">
        <v>150000</v>
      </c>
      <c r="M27" s="16">
        <v>0</v>
      </c>
      <c r="N27" s="16">
        <v>128800</v>
      </c>
      <c r="O27" s="16">
        <v>223800</v>
      </c>
      <c r="P27" s="16">
        <v>101300</v>
      </c>
      <c r="Q27" s="16">
        <v>154829.36</v>
      </c>
      <c r="R27" s="16">
        <v>23964.68</v>
      </c>
      <c r="S27" s="16">
        <v>23595.91</v>
      </c>
      <c r="T27" s="16">
        <v>17364.5</v>
      </c>
      <c r="U27" s="16">
        <v>19690.17</v>
      </c>
      <c r="V27" s="16">
        <v>124183.77</v>
      </c>
      <c r="W27" s="16">
        <v>0</v>
      </c>
    </row>
    <row r="28" spans="1:23" ht="12.75">
      <c r="A28" s="66"/>
      <c r="B28" s="14" t="s">
        <v>9</v>
      </c>
      <c r="C28" s="15">
        <f>C27-C25</f>
        <v>121756.35000000033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7.5" customHeight="1">
      <c r="A29" s="18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2.75" customHeight="1">
      <c r="A30" s="67" t="s">
        <v>19</v>
      </c>
      <c r="B30" s="14" t="s">
        <v>5</v>
      </c>
      <c r="C30" s="15">
        <v>1803630.7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2.75">
      <c r="A31" s="67"/>
      <c r="B31" s="14" t="s">
        <v>6</v>
      </c>
      <c r="C31" s="15">
        <f>SUM(D31:W31)</f>
        <v>1470861.21</v>
      </c>
      <c r="D31" s="16">
        <v>75676.12</v>
      </c>
      <c r="E31" s="16">
        <v>37022.54</v>
      </c>
      <c r="F31" s="16">
        <v>121550.11</v>
      </c>
      <c r="G31" s="16">
        <v>291034.04</v>
      </c>
      <c r="H31" s="16">
        <v>0</v>
      </c>
      <c r="I31" s="16">
        <v>54328.16</v>
      </c>
      <c r="J31" s="16">
        <v>94802.74</v>
      </c>
      <c r="K31" s="16">
        <v>147963.68</v>
      </c>
      <c r="L31" s="16">
        <v>83675.46</v>
      </c>
      <c r="M31" s="16">
        <v>134210.8</v>
      </c>
      <c r="N31" s="16">
        <v>0</v>
      </c>
      <c r="O31" s="16">
        <v>153784.43</v>
      </c>
      <c r="P31" s="16">
        <v>39952.94</v>
      </c>
      <c r="Q31" s="16">
        <v>86302.09</v>
      </c>
      <c r="R31" s="16">
        <v>10347.03</v>
      </c>
      <c r="S31" s="16">
        <v>25236.26</v>
      </c>
      <c r="T31" s="16">
        <v>12978.72</v>
      </c>
      <c r="U31" s="16">
        <v>18140</v>
      </c>
      <c r="V31" s="16">
        <v>96268.43</v>
      </c>
      <c r="W31" s="16">
        <v>-12412.34</v>
      </c>
    </row>
    <row r="32" spans="1:23" ht="12.75">
      <c r="A32" s="67"/>
      <c r="B32" s="17" t="s">
        <v>7</v>
      </c>
      <c r="C32" s="15">
        <f>C31-C30</f>
        <v>-332769.49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2.75">
      <c r="A33" s="67"/>
      <c r="B33" s="17" t="s">
        <v>8</v>
      </c>
      <c r="C33" s="15">
        <f>SUM(D33:W33)</f>
        <v>1436839.1199999999</v>
      </c>
      <c r="D33" s="16">
        <v>0</v>
      </c>
      <c r="E33" s="16">
        <v>0</v>
      </c>
      <c r="F33" s="16">
        <v>112698.66</v>
      </c>
      <c r="G33" s="16">
        <v>0</v>
      </c>
      <c r="H33" s="16">
        <v>253000</v>
      </c>
      <c r="I33" s="16">
        <v>98000</v>
      </c>
      <c r="J33" s="16">
        <v>161280.62</v>
      </c>
      <c r="K33" s="16">
        <v>95600</v>
      </c>
      <c r="L33" s="16">
        <v>58500</v>
      </c>
      <c r="M33" s="16">
        <v>0</v>
      </c>
      <c r="N33" s="16">
        <v>150000</v>
      </c>
      <c r="O33" s="16">
        <v>218534.37</v>
      </c>
      <c r="P33" s="16">
        <v>39952.94</v>
      </c>
      <c r="Q33" s="16">
        <v>86302.09</v>
      </c>
      <c r="R33" s="16">
        <v>10347.03</v>
      </c>
      <c r="S33" s="16">
        <v>25236.26</v>
      </c>
      <c r="T33" s="16">
        <v>12978.72</v>
      </c>
      <c r="U33" s="16">
        <v>18140</v>
      </c>
      <c r="V33" s="16">
        <v>96268.43</v>
      </c>
      <c r="W33" s="16">
        <v>0</v>
      </c>
    </row>
    <row r="34" spans="1:3" ht="12.75">
      <c r="A34" s="67"/>
      <c r="B34" s="14" t="s">
        <v>9</v>
      </c>
      <c r="C34" s="15">
        <f>C33-C31</f>
        <v>-34022.090000000084</v>
      </c>
    </row>
    <row r="35" spans="1:23" ht="7.5" customHeight="1">
      <c r="A35" s="18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2.75">
      <c r="A37" s="21" t="s">
        <v>20</v>
      </c>
      <c r="B37" s="21" t="s">
        <v>5</v>
      </c>
      <c r="C37" s="31">
        <f>C6+C12+C18+C24+C30</f>
        <v>4604978.350000001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2.75">
      <c r="A38" s="32"/>
      <c r="B38" s="21" t="s">
        <v>6</v>
      </c>
      <c r="C38" s="31">
        <f>C7+C13+C19+C25+C31</f>
        <v>4235765.609999999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2.75">
      <c r="A39" s="32"/>
      <c r="B39" s="21" t="s">
        <v>7</v>
      </c>
      <c r="C39" s="31">
        <f>C38-C37</f>
        <v>-369212.74000000115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2.75">
      <c r="A40" s="32"/>
      <c r="B40" s="21" t="s">
        <v>8</v>
      </c>
      <c r="C40" s="31">
        <f>C9+C15+C21+C27+C33</f>
        <v>4240178.15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2.75">
      <c r="A41" s="32"/>
      <c r="B41" s="21" t="s">
        <v>9</v>
      </c>
      <c r="C41" s="31">
        <f>C10+C16+C22+C28+C34</f>
        <v>4412.540000000212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>
      <c r="A42"/>
      <c r="B42"/>
      <c r="C42" s="24">
        <f>C38/C37</f>
        <v>0.91982313228465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 s="25"/>
      <c r="B54" s="25"/>
      <c r="C54" s="26"/>
    </row>
    <row r="55" spans="1:3" ht="12.75">
      <c r="A55" s="25"/>
      <c r="B55" s="25"/>
      <c r="C55" s="26"/>
    </row>
    <row r="56" spans="1:3" ht="12.75">
      <c r="A56" s="25"/>
      <c r="B56" s="25"/>
      <c r="C56" s="26"/>
    </row>
    <row r="57" spans="1:3" ht="12.75">
      <c r="A57" s="25"/>
      <c r="B57" s="25"/>
      <c r="C57" s="26"/>
    </row>
    <row r="58" spans="1:3" ht="12.75">
      <c r="A58" s="25"/>
      <c r="B58" s="25"/>
      <c r="C58" s="26"/>
    </row>
    <row r="59" spans="1:3" ht="12.75">
      <c r="A59" s="25"/>
      <c r="B59" s="25"/>
      <c r="C59" s="25"/>
    </row>
    <row r="60" spans="1:3" ht="12.75">
      <c r="A60" s="25"/>
      <c r="B60" s="25"/>
      <c r="C60" s="25"/>
    </row>
    <row r="61" spans="1:3" ht="12.75">
      <c r="A61" s="25"/>
      <c r="B61" s="25"/>
      <c r="C61" s="25"/>
    </row>
    <row r="62" spans="1:3" ht="12.75">
      <c r="A62" s="25"/>
      <c r="B62" s="25"/>
      <c r="C62" s="25"/>
    </row>
    <row r="63" spans="1:3" ht="12.75">
      <c r="A63" s="25"/>
      <c r="B63" s="25"/>
      <c r="C63" s="25"/>
    </row>
    <row r="64" spans="1:3" ht="12.75">
      <c r="A64" s="25"/>
      <c r="B64" s="25"/>
      <c r="C64" s="25"/>
    </row>
  </sheetData>
  <sheetProtection/>
  <mergeCells count="5">
    <mergeCell ref="A6:A10"/>
    <mergeCell ref="A12:A16"/>
    <mergeCell ref="A18:A22"/>
    <mergeCell ref="A24:A28"/>
    <mergeCell ref="A30:A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0"/>
  <sheetViews>
    <sheetView zoomScale="125" zoomScaleNormal="125" zoomScalePageLayoutView="0" workbookViewId="0" topLeftCell="A1">
      <pane xSplit="3" ySplit="5" topLeftCell="S18" activePane="bottomRight" state="frozen"/>
      <selection pane="topLeft" activeCell="A1" sqref="A1"/>
      <selection pane="topRight" activeCell="K1" sqref="K1"/>
      <selection pane="bottomLeft" activeCell="A21" sqref="A21"/>
      <selection pane="bottomRight" activeCell="U30" sqref="U30"/>
    </sheetView>
  </sheetViews>
  <sheetFormatPr defaultColWidth="11.421875" defaultRowHeight="12.75"/>
  <cols>
    <col min="1" max="1" width="22.00390625" style="1" customWidth="1"/>
    <col min="2" max="2" width="21.00390625" style="1" customWidth="1"/>
    <col min="3" max="3" width="13.421875" style="1" customWidth="1"/>
    <col min="4" max="13" width="11.8515625" style="1" customWidth="1"/>
    <col min="14" max="16384" width="11.421875" style="1" customWidth="1"/>
  </cols>
  <sheetData>
    <row r="1" spans="1:3" ht="34.5" customHeight="1">
      <c r="A1"/>
      <c r="B1"/>
      <c r="C1"/>
    </row>
    <row r="2" spans="1:23" ht="16.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45" ht="12.75">
      <c r="A5" s="12"/>
      <c r="B5" s="12"/>
      <c r="C5" s="12"/>
      <c r="D5" s="29">
        <v>41730</v>
      </c>
      <c r="E5" s="29">
        <v>41732</v>
      </c>
      <c r="F5" s="29">
        <v>41733</v>
      </c>
      <c r="G5" s="29">
        <v>41736</v>
      </c>
      <c r="H5" s="29">
        <v>41737</v>
      </c>
      <c r="I5" s="29">
        <v>41738</v>
      </c>
      <c r="J5" s="29">
        <v>41739</v>
      </c>
      <c r="K5" s="29">
        <v>41740</v>
      </c>
      <c r="L5" s="29">
        <v>41743</v>
      </c>
      <c r="M5" s="29">
        <v>41744</v>
      </c>
      <c r="N5" s="29">
        <v>41745</v>
      </c>
      <c r="O5" s="29">
        <v>41746</v>
      </c>
      <c r="P5" s="29">
        <v>41750</v>
      </c>
      <c r="Q5" s="29">
        <v>41751</v>
      </c>
      <c r="R5" s="29">
        <v>41752</v>
      </c>
      <c r="S5" s="29">
        <v>41753</v>
      </c>
      <c r="T5" s="29">
        <v>41754</v>
      </c>
      <c r="U5" s="29">
        <v>41757</v>
      </c>
      <c r="V5" s="29">
        <v>41758</v>
      </c>
      <c r="W5" s="29">
        <v>41759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23" ht="12.75">
      <c r="A6" s="66" t="s">
        <v>22</v>
      </c>
      <c r="B6" s="14" t="s">
        <v>5</v>
      </c>
      <c r="C6" s="15">
        <v>2190655.97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66"/>
      <c r="B7" s="14" t="s">
        <v>6</v>
      </c>
      <c r="C7" s="15">
        <f>SUM(D7:W7)</f>
        <v>2097552.7600000002</v>
      </c>
      <c r="D7" s="33">
        <v>46093.62</v>
      </c>
      <c r="E7" s="33">
        <v>0</v>
      </c>
      <c r="F7" s="33">
        <v>41503.83</v>
      </c>
      <c r="G7" s="33">
        <v>0</v>
      </c>
      <c r="H7" s="33">
        <v>471446.54</v>
      </c>
      <c r="I7" s="33">
        <v>269026.14</v>
      </c>
      <c r="J7" s="33">
        <v>198160.88</v>
      </c>
      <c r="K7" s="33">
        <v>211921.57</v>
      </c>
      <c r="L7" s="33">
        <v>0</v>
      </c>
      <c r="M7" s="33">
        <v>245003.51</v>
      </c>
      <c r="N7" s="33">
        <v>148687.15</v>
      </c>
      <c r="O7" s="33">
        <v>102304.86</v>
      </c>
      <c r="P7" s="33">
        <v>164639.33</v>
      </c>
      <c r="Q7" s="33">
        <v>6473.24</v>
      </c>
      <c r="R7" s="33">
        <v>68736.53</v>
      </c>
      <c r="S7" s="33">
        <v>17007.08</v>
      </c>
      <c r="T7" s="33">
        <v>10088.25</v>
      </c>
      <c r="U7" s="33">
        <v>96460.23</v>
      </c>
      <c r="V7" s="33">
        <v>0</v>
      </c>
      <c r="W7" s="33">
        <v>0</v>
      </c>
    </row>
    <row r="8" spans="1:23" ht="12.75">
      <c r="A8" s="66"/>
      <c r="B8" s="17" t="s">
        <v>7</v>
      </c>
      <c r="C8" s="15">
        <f>C7-C6</f>
        <v>-93103.20999999996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2.75">
      <c r="A9" s="66"/>
      <c r="B9" s="17" t="s">
        <v>8</v>
      </c>
      <c r="C9" s="15">
        <f>SUM(D9:W9)</f>
        <v>2141300.5400000005</v>
      </c>
      <c r="D9" s="33">
        <v>0</v>
      </c>
      <c r="E9" s="33">
        <v>16000</v>
      </c>
      <c r="F9" s="33">
        <v>20100</v>
      </c>
      <c r="G9" s="33">
        <v>95255.23</v>
      </c>
      <c r="H9" s="33">
        <v>471446.54</v>
      </c>
      <c r="I9" s="33">
        <v>175000</v>
      </c>
      <c r="J9" s="33">
        <v>210000</v>
      </c>
      <c r="K9" s="33">
        <v>200000</v>
      </c>
      <c r="L9" s="33">
        <v>94108.59</v>
      </c>
      <c r="M9" s="33">
        <v>0</v>
      </c>
      <c r="N9" s="33">
        <v>260000</v>
      </c>
      <c r="O9" s="33">
        <v>235995.52</v>
      </c>
      <c r="P9" s="33">
        <v>100000</v>
      </c>
      <c r="Q9" s="33">
        <v>10000</v>
      </c>
      <c r="R9" s="33">
        <v>129849.1</v>
      </c>
      <c r="S9" s="33">
        <v>17007.08</v>
      </c>
      <c r="T9" s="33">
        <v>10088.25</v>
      </c>
      <c r="U9" s="33">
        <v>27000</v>
      </c>
      <c r="V9" s="33">
        <v>69450.23</v>
      </c>
      <c r="W9" s="33">
        <v>0</v>
      </c>
    </row>
    <row r="10" spans="1:23" ht="12.75">
      <c r="A10" s="66"/>
      <c r="B10" s="14" t="s">
        <v>9</v>
      </c>
      <c r="C10" s="15">
        <f>C9-C7</f>
        <v>43747.78000000026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7.5" customHeight="1">
      <c r="A11" s="18"/>
      <c r="B11" s="18"/>
      <c r="C11" s="18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3" ht="12.75">
      <c r="A12" s="66" t="s">
        <v>12</v>
      </c>
      <c r="B12" s="14" t="s">
        <v>5</v>
      </c>
      <c r="C12" s="15">
        <v>353406.3</v>
      </c>
    </row>
    <row r="13" spans="1:23" ht="12.75">
      <c r="A13" s="66"/>
      <c r="B13" s="14" t="s">
        <v>6</v>
      </c>
      <c r="C13" s="15">
        <f>SUM(D13:W13)</f>
        <v>340896.87</v>
      </c>
      <c r="D13" s="30">
        <v>7421.88</v>
      </c>
      <c r="E13" s="30">
        <v>0</v>
      </c>
      <c r="F13" s="30">
        <v>6649.05</v>
      </c>
      <c r="G13" s="30">
        <v>0</v>
      </c>
      <c r="H13" s="30">
        <v>71903.14</v>
      </c>
      <c r="I13" s="30">
        <v>39842.73</v>
      </c>
      <c r="J13" s="30">
        <v>26877.33</v>
      </c>
      <c r="K13" s="30">
        <v>34247.88</v>
      </c>
      <c r="L13" s="30">
        <v>0</v>
      </c>
      <c r="M13" s="30">
        <v>38304.26</v>
      </c>
      <c r="N13" s="30">
        <v>26306.53</v>
      </c>
      <c r="O13" s="30">
        <v>21332.12</v>
      </c>
      <c r="P13" s="30">
        <v>33374.22</v>
      </c>
      <c r="Q13" s="30">
        <v>1126.44</v>
      </c>
      <c r="R13" s="30">
        <v>11245.18</v>
      </c>
      <c r="S13" s="30">
        <v>3562.83</v>
      </c>
      <c r="T13" s="30">
        <v>1293.74</v>
      </c>
      <c r="U13" s="30">
        <v>17409.54</v>
      </c>
      <c r="V13" s="30">
        <v>0</v>
      </c>
      <c r="W13" s="30">
        <v>0</v>
      </c>
    </row>
    <row r="14" spans="1:29" ht="12.75">
      <c r="A14" s="66"/>
      <c r="B14" s="17" t="s">
        <v>7</v>
      </c>
      <c r="C14" s="15">
        <f>C13-C12</f>
        <v>-12509.429999999993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3" ht="12.75">
      <c r="A15" s="66"/>
      <c r="B15" s="17" t="s">
        <v>8</v>
      </c>
      <c r="C15" s="15">
        <f>SUM(D15:W15)</f>
        <v>352448.67999999993</v>
      </c>
      <c r="D15" s="33">
        <v>0</v>
      </c>
      <c r="E15" s="33">
        <v>11551.81</v>
      </c>
      <c r="F15" s="33">
        <v>0</v>
      </c>
      <c r="G15" s="33">
        <v>14070.93</v>
      </c>
      <c r="H15" s="33">
        <v>71903.14</v>
      </c>
      <c r="I15" s="33">
        <v>39842.73</v>
      </c>
      <c r="J15" s="33">
        <v>26877.33</v>
      </c>
      <c r="K15" s="33">
        <v>34247.88</v>
      </c>
      <c r="L15" s="33">
        <v>0</v>
      </c>
      <c r="M15" s="33">
        <v>0</v>
      </c>
      <c r="N15" s="33">
        <v>64610.79</v>
      </c>
      <c r="O15" s="33">
        <v>21332.12</v>
      </c>
      <c r="P15" s="33">
        <v>33374.22</v>
      </c>
      <c r="Q15" s="33">
        <v>1126.44</v>
      </c>
      <c r="R15" s="33">
        <v>11245.18</v>
      </c>
      <c r="S15" s="33">
        <v>3562.83</v>
      </c>
      <c r="T15" s="33">
        <v>1293.74</v>
      </c>
      <c r="U15" s="33">
        <v>17409.54</v>
      </c>
      <c r="V15" s="33">
        <v>0</v>
      </c>
      <c r="W15" s="33">
        <v>0</v>
      </c>
    </row>
    <row r="16" spans="1:23" ht="12.75">
      <c r="A16" s="66"/>
      <c r="B16" s="14" t="s">
        <v>9</v>
      </c>
      <c r="C16" s="15">
        <f>C15-C13</f>
        <v>11551.80999999994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7.5" customHeight="1">
      <c r="A17" s="18"/>
      <c r="B17" s="18"/>
      <c r="C17" s="1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3.5" customHeight="1">
      <c r="A18" s="67" t="s">
        <v>23</v>
      </c>
      <c r="B18" s="14" t="s">
        <v>5</v>
      </c>
      <c r="C18" s="15">
        <v>1638823.33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2.75">
      <c r="A19" s="67"/>
      <c r="B19" s="14" t="s">
        <v>6</v>
      </c>
      <c r="C19" s="15">
        <f>SUM(D19:W19)</f>
        <v>1640567.97</v>
      </c>
      <c r="D19" s="33">
        <v>39103.4</v>
      </c>
      <c r="E19" s="33">
        <v>0</v>
      </c>
      <c r="F19" s="33">
        <v>36584.42</v>
      </c>
      <c r="G19" s="33">
        <v>0</v>
      </c>
      <c r="H19" s="33">
        <v>399852.49</v>
      </c>
      <c r="I19" s="33">
        <v>204536.26</v>
      </c>
      <c r="J19" s="33">
        <v>147092.43</v>
      </c>
      <c r="K19" s="33">
        <v>156510.35</v>
      </c>
      <c r="L19" s="33">
        <v>0</v>
      </c>
      <c r="M19" s="33">
        <v>187057.03</v>
      </c>
      <c r="N19" s="33">
        <v>117015.46</v>
      </c>
      <c r="O19" s="33">
        <v>75821.65</v>
      </c>
      <c r="P19" s="33">
        <v>114939.11</v>
      </c>
      <c r="Q19" s="33">
        <v>2400.32</v>
      </c>
      <c r="R19" s="33">
        <v>54425.41</v>
      </c>
      <c r="S19" s="33">
        <v>12167.09</v>
      </c>
      <c r="T19" s="33">
        <v>15300.61</v>
      </c>
      <c r="U19" s="33">
        <v>77761.94</v>
      </c>
      <c r="V19" s="33">
        <v>0</v>
      </c>
      <c r="W19" s="33">
        <v>0</v>
      </c>
    </row>
    <row r="20" spans="1:23" ht="12.75">
      <c r="A20" s="67"/>
      <c r="B20" s="17" t="s">
        <v>7</v>
      </c>
      <c r="C20" s="15">
        <f>C19-C18</f>
        <v>1744.6399999998976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2.75">
      <c r="A21" s="67"/>
      <c r="B21" s="17" t="s">
        <v>8</v>
      </c>
      <c r="C21" s="15">
        <f>SUM(D21:W21)</f>
        <v>1653530.57</v>
      </c>
      <c r="D21" s="33">
        <v>0</v>
      </c>
      <c r="E21" s="33">
        <v>0</v>
      </c>
      <c r="F21" s="33">
        <v>0</v>
      </c>
      <c r="G21" s="33">
        <v>88650.42</v>
      </c>
      <c r="H21" s="33">
        <v>240000</v>
      </c>
      <c r="I21" s="33">
        <v>167500</v>
      </c>
      <c r="J21" s="33">
        <v>234000</v>
      </c>
      <c r="K21" s="33">
        <v>169000</v>
      </c>
      <c r="L21" s="33">
        <v>97491.53</v>
      </c>
      <c r="M21" s="33">
        <v>0</v>
      </c>
      <c r="N21" s="33">
        <v>239000</v>
      </c>
      <c r="O21" s="33">
        <v>140894.14</v>
      </c>
      <c r="P21" s="33">
        <v>98000</v>
      </c>
      <c r="Q21" s="33">
        <v>6970</v>
      </c>
      <c r="R21" s="33">
        <v>66794.84</v>
      </c>
      <c r="S21" s="33">
        <v>12167.09</v>
      </c>
      <c r="T21" s="33">
        <v>15300.61</v>
      </c>
      <c r="U21" s="33">
        <v>0</v>
      </c>
      <c r="V21" s="33">
        <v>77761.94</v>
      </c>
      <c r="W21" s="33">
        <v>0</v>
      </c>
    </row>
    <row r="22" spans="1:23" ht="12.75">
      <c r="A22" s="67"/>
      <c r="B22" s="14" t="s">
        <v>9</v>
      </c>
      <c r="C22" s="15">
        <f>C21-C19</f>
        <v>12962.600000000093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7.5" customHeight="1">
      <c r="A23" s="35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9" ht="12.75">
      <c r="A24" s="25"/>
      <c r="B24"/>
      <c r="C24" s="3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3" ht="12.75">
      <c r="A25" s="68" t="s">
        <v>24</v>
      </c>
      <c r="B25" s="21" t="s">
        <v>5</v>
      </c>
      <c r="C25" s="31">
        <f>C6+C12+C18</f>
        <v>4182885.6</v>
      </c>
    </row>
    <row r="26" spans="1:3" ht="12.75">
      <c r="A26" s="68"/>
      <c r="B26" s="21" t="s">
        <v>6</v>
      </c>
      <c r="C26" s="31">
        <f>C7+C13+C19</f>
        <v>4079017.6000000006</v>
      </c>
    </row>
    <row r="27" spans="1:3" ht="12.75">
      <c r="A27" s="68"/>
      <c r="B27" s="21" t="s">
        <v>7</v>
      </c>
      <c r="C27" s="31">
        <f>C26-C25</f>
        <v>-103867.99999999953</v>
      </c>
    </row>
    <row r="28" spans="1:3" ht="12.75">
      <c r="A28" s="68"/>
      <c r="B28" s="21" t="s">
        <v>8</v>
      </c>
      <c r="C28" s="31">
        <f>C9+C15+C21</f>
        <v>4147279.790000001</v>
      </c>
    </row>
    <row r="29" spans="1:3" ht="12.75">
      <c r="A29" s="68"/>
      <c r="B29" s="21" t="s">
        <v>9</v>
      </c>
      <c r="C29" s="31">
        <f>C10+C16+C22</f>
        <v>68262.1900000003</v>
      </c>
    </row>
    <row r="30" ht="12.75">
      <c r="C30" s="24">
        <f>C26/C25</f>
        <v>0.9751683383356218</v>
      </c>
    </row>
  </sheetData>
  <sheetProtection/>
  <mergeCells count="4">
    <mergeCell ref="A6:A10"/>
    <mergeCell ref="A12:A16"/>
    <mergeCell ref="A18:A22"/>
    <mergeCell ref="A25:A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6"/>
  <sheetViews>
    <sheetView zoomScale="125" zoomScaleNormal="125" zoomScalePageLayoutView="0" workbookViewId="0" topLeftCell="A1">
      <pane xSplit="3" topLeftCell="J1" activePane="topRight" state="frozen"/>
      <selection pane="topLeft" activeCell="A19" sqref="A19"/>
      <selection pane="topRight" activeCell="L34" sqref="L34"/>
    </sheetView>
  </sheetViews>
  <sheetFormatPr defaultColWidth="11.421875" defaultRowHeight="12.75"/>
  <cols>
    <col min="1" max="1" width="23.7109375" style="1" customWidth="1"/>
    <col min="2" max="2" width="21.28125" style="1" customWidth="1"/>
    <col min="3" max="3" width="12.421875" style="1" customWidth="1"/>
    <col min="4" max="16384" width="11.421875" style="1" customWidth="1"/>
  </cols>
  <sheetData>
    <row r="1" spans="1:3" ht="36.75" customHeight="1">
      <c r="A1"/>
      <c r="B1"/>
      <c r="C1"/>
    </row>
    <row r="2" spans="1:25" ht="15" customHeight="1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46" ht="12.75">
      <c r="A5" s="12"/>
      <c r="B5" s="12"/>
      <c r="C5" s="12"/>
      <c r="D5" s="29">
        <v>41731</v>
      </c>
      <c r="E5" s="29">
        <v>41732</v>
      </c>
      <c r="F5" s="29">
        <v>41733</v>
      </c>
      <c r="G5" s="29">
        <v>41734</v>
      </c>
      <c r="H5" s="29">
        <v>41736</v>
      </c>
      <c r="I5" s="29">
        <v>41737</v>
      </c>
      <c r="J5" s="29">
        <v>41738</v>
      </c>
      <c r="K5" s="29">
        <v>41739</v>
      </c>
      <c r="L5" s="29">
        <v>41740</v>
      </c>
      <c r="M5" s="29">
        <v>41741</v>
      </c>
      <c r="N5" s="29">
        <v>41743</v>
      </c>
      <c r="O5" s="29">
        <v>41744</v>
      </c>
      <c r="P5" s="29">
        <v>41745</v>
      </c>
      <c r="Q5" s="29">
        <v>41746</v>
      </c>
      <c r="R5" s="29">
        <v>41750</v>
      </c>
      <c r="S5" s="29">
        <v>41751</v>
      </c>
      <c r="T5" s="29">
        <v>41752</v>
      </c>
      <c r="U5" s="29">
        <v>41753</v>
      </c>
      <c r="V5" s="29">
        <v>41754</v>
      </c>
      <c r="W5" s="29">
        <v>41757</v>
      </c>
      <c r="X5" s="29">
        <v>41758</v>
      </c>
      <c r="Y5" s="29">
        <v>41759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25" ht="12.75">
      <c r="A6" s="66" t="s">
        <v>22</v>
      </c>
      <c r="B6" s="14" t="s">
        <v>5</v>
      </c>
      <c r="C6" s="15">
        <v>64151.13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66"/>
      <c r="B7" s="14" t="s">
        <v>6</v>
      </c>
      <c r="C7" s="15">
        <f>SUM(D7:Y7)</f>
        <v>63728.95000000001</v>
      </c>
      <c r="D7" s="33">
        <v>2092.32</v>
      </c>
      <c r="E7" s="33">
        <v>577.59</v>
      </c>
      <c r="F7" s="33">
        <v>1083.14</v>
      </c>
      <c r="G7" s="33">
        <v>7490.4</v>
      </c>
      <c r="H7" s="33">
        <v>0</v>
      </c>
      <c r="I7" s="33">
        <v>3702.01</v>
      </c>
      <c r="J7" s="33">
        <v>2059.5</v>
      </c>
      <c r="K7" s="33">
        <v>2744.77</v>
      </c>
      <c r="L7" s="33">
        <v>1952.31</v>
      </c>
      <c r="M7" s="33">
        <v>12990.45</v>
      </c>
      <c r="N7" s="33">
        <v>0</v>
      </c>
      <c r="O7" s="33">
        <v>2822.37</v>
      </c>
      <c r="P7" s="33">
        <v>2334.98</v>
      </c>
      <c r="Q7" s="33">
        <v>1390.91</v>
      </c>
      <c r="R7" s="33">
        <v>1320.7</v>
      </c>
      <c r="S7" s="33">
        <v>118.31</v>
      </c>
      <c r="T7" s="33">
        <v>-129.1</v>
      </c>
      <c r="U7" s="33">
        <v>631.26</v>
      </c>
      <c r="V7" s="33">
        <v>204.7</v>
      </c>
      <c r="W7" s="33">
        <v>20342.33</v>
      </c>
      <c r="X7" s="33">
        <v>0</v>
      </c>
      <c r="Y7" s="33">
        <v>0</v>
      </c>
    </row>
    <row r="8" spans="1:25" ht="12.75">
      <c r="A8" s="66"/>
      <c r="B8" s="17" t="s">
        <v>7</v>
      </c>
      <c r="C8" s="15">
        <f>C7-C6</f>
        <v>-422.17999999998574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2.75">
      <c r="A9" s="66"/>
      <c r="B9" s="17" t="s">
        <v>8</v>
      </c>
      <c r="C9" s="15">
        <f>SUM(D9:Y9)</f>
        <v>42561.450000000004</v>
      </c>
      <c r="D9" s="33">
        <v>0</v>
      </c>
      <c r="E9" s="33">
        <v>2669.91</v>
      </c>
      <c r="F9" s="33">
        <v>1083.14</v>
      </c>
      <c r="G9" s="33">
        <v>0</v>
      </c>
      <c r="H9" s="33">
        <v>7490.4</v>
      </c>
      <c r="I9" s="33">
        <v>3702.01</v>
      </c>
      <c r="J9" s="33">
        <v>2059.5</v>
      </c>
      <c r="K9" s="33">
        <v>2744.77</v>
      </c>
      <c r="L9" s="33">
        <v>1952.31</v>
      </c>
      <c r="M9" s="33">
        <v>0</v>
      </c>
      <c r="N9" s="33">
        <v>12990.45</v>
      </c>
      <c r="O9" s="33">
        <v>0</v>
      </c>
      <c r="P9" s="33">
        <v>5157.35</v>
      </c>
      <c r="Q9" s="33">
        <v>1390.91</v>
      </c>
      <c r="R9" s="33">
        <v>1320.7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</row>
    <row r="10" spans="1:25" ht="12.75">
      <c r="A10" s="66"/>
      <c r="B10" s="14" t="s">
        <v>9</v>
      </c>
      <c r="C10" s="15">
        <f>C9-C7</f>
        <v>-21167.500000000007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7.5" customHeight="1">
      <c r="A11" s="18"/>
      <c r="B11" s="18"/>
      <c r="C11" s="19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12.75">
      <c r="A12" s="66" t="s">
        <v>12</v>
      </c>
      <c r="B12" s="14" t="s">
        <v>5</v>
      </c>
      <c r="C12" s="15">
        <v>82264.04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2.75">
      <c r="A13" s="66"/>
      <c r="B13" s="14" t="s">
        <v>6</v>
      </c>
      <c r="C13" s="15">
        <f>SUM(D13:Y13)</f>
        <v>80202.98999999999</v>
      </c>
      <c r="D13" s="30">
        <v>2112.13</v>
      </c>
      <c r="E13" s="30">
        <v>720.48</v>
      </c>
      <c r="F13" s="30">
        <v>1205.81</v>
      </c>
      <c r="G13" s="30">
        <v>8011.87</v>
      </c>
      <c r="H13" s="30">
        <v>0</v>
      </c>
      <c r="I13" s="30">
        <v>4467.58</v>
      </c>
      <c r="J13" s="30">
        <v>5190.46</v>
      </c>
      <c r="K13" s="30">
        <v>4433.84</v>
      </c>
      <c r="L13" s="30">
        <v>2859.6</v>
      </c>
      <c r="M13" s="30">
        <v>14597.69</v>
      </c>
      <c r="N13" s="30">
        <v>0</v>
      </c>
      <c r="O13" s="30">
        <v>3813.44</v>
      </c>
      <c r="P13" s="30">
        <v>2620.76</v>
      </c>
      <c r="Q13" s="30">
        <v>1387.24</v>
      </c>
      <c r="R13" s="30">
        <v>2302.03</v>
      </c>
      <c r="S13" s="30">
        <v>113.04</v>
      </c>
      <c r="T13" s="30">
        <v>1392.78</v>
      </c>
      <c r="U13" s="30">
        <v>872.78</v>
      </c>
      <c r="V13" s="30">
        <v>185.67</v>
      </c>
      <c r="W13" s="30">
        <v>23915.79</v>
      </c>
      <c r="X13" s="30">
        <v>0</v>
      </c>
      <c r="Y13" s="30">
        <v>0</v>
      </c>
    </row>
    <row r="14" spans="1:25" ht="12.75">
      <c r="A14" s="66"/>
      <c r="B14" s="17" t="s">
        <v>7</v>
      </c>
      <c r="C14" s="15">
        <f>C13-C12</f>
        <v>-2061.050000000003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2.75">
      <c r="A15" s="66"/>
      <c r="B15" s="17" t="s">
        <v>8</v>
      </c>
      <c r="C15" s="15">
        <f>SUM(D15:Y15)</f>
        <v>86204.79</v>
      </c>
      <c r="D15" s="33">
        <v>0</v>
      </c>
      <c r="E15" s="33">
        <v>6001.8</v>
      </c>
      <c r="F15" s="33">
        <v>4038.42</v>
      </c>
      <c r="G15" s="33">
        <v>0</v>
      </c>
      <c r="H15" s="33">
        <v>8011.87</v>
      </c>
      <c r="I15" s="33">
        <v>4467.58</v>
      </c>
      <c r="J15" s="33">
        <v>5190.46</v>
      </c>
      <c r="K15" s="33">
        <v>4433.84</v>
      </c>
      <c r="L15" s="33">
        <v>2859.6</v>
      </c>
      <c r="M15" s="33">
        <v>0</v>
      </c>
      <c r="N15" s="33">
        <v>14597.69</v>
      </c>
      <c r="O15" s="33">
        <v>0</v>
      </c>
      <c r="P15" s="33">
        <v>6434.2</v>
      </c>
      <c r="Q15" s="33">
        <v>1387.24</v>
      </c>
      <c r="R15" s="33">
        <v>2302.03</v>
      </c>
      <c r="S15" s="33">
        <v>0</v>
      </c>
      <c r="T15" s="33">
        <v>1505.82</v>
      </c>
      <c r="U15" s="33">
        <v>872.78</v>
      </c>
      <c r="V15" s="33">
        <v>0</v>
      </c>
      <c r="W15" s="33">
        <v>24101.46</v>
      </c>
      <c r="X15" s="33">
        <v>0</v>
      </c>
      <c r="Y15" s="33">
        <v>0</v>
      </c>
    </row>
    <row r="16" spans="1:25" ht="12.75">
      <c r="A16" s="66"/>
      <c r="B16" s="14" t="s">
        <v>9</v>
      </c>
      <c r="C16" s="15">
        <f>C15-C13</f>
        <v>6001.800000000003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7.5" customHeight="1">
      <c r="A17" s="18"/>
      <c r="B17" s="18"/>
      <c r="C17" s="1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.75">
      <c r="A18" s="66" t="s">
        <v>11</v>
      </c>
      <c r="B18" s="14" t="s">
        <v>5</v>
      </c>
      <c r="C18" s="15">
        <v>867217.04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2.75">
      <c r="A19" s="66"/>
      <c r="B19" s="14" t="s">
        <v>6</v>
      </c>
      <c r="C19" s="15">
        <f>SUM(D19:Y19)</f>
        <v>867347.0599999998</v>
      </c>
      <c r="D19" s="33">
        <v>33568.39</v>
      </c>
      <c r="E19" s="33">
        <v>8003.32</v>
      </c>
      <c r="F19" s="33">
        <v>19406.84</v>
      </c>
      <c r="G19" s="33">
        <v>80079.97</v>
      </c>
      <c r="H19" s="33">
        <v>0</v>
      </c>
      <c r="I19" s="33">
        <v>48270.97</v>
      </c>
      <c r="J19" s="33">
        <v>53119.49</v>
      </c>
      <c r="K19" s="33">
        <v>44248.99</v>
      </c>
      <c r="L19" s="33">
        <v>33666.23</v>
      </c>
      <c r="M19" s="33">
        <v>156225.66</v>
      </c>
      <c r="N19" s="33">
        <v>0</v>
      </c>
      <c r="O19" s="33">
        <v>36926.47</v>
      </c>
      <c r="P19" s="33">
        <v>25553.87</v>
      </c>
      <c r="Q19" s="33">
        <v>12527.24</v>
      </c>
      <c r="R19" s="33">
        <v>20538.95</v>
      </c>
      <c r="S19" s="33">
        <v>6695.85</v>
      </c>
      <c r="T19" s="33">
        <v>8279.06</v>
      </c>
      <c r="U19" s="33">
        <v>11420.34</v>
      </c>
      <c r="V19" s="33">
        <v>1862.01</v>
      </c>
      <c r="W19" s="33">
        <v>266953.41</v>
      </c>
      <c r="X19" s="33">
        <v>0</v>
      </c>
      <c r="Y19" s="33">
        <v>0</v>
      </c>
    </row>
    <row r="20" spans="1:3" ht="12.75">
      <c r="A20" s="66"/>
      <c r="B20" s="17" t="s">
        <v>7</v>
      </c>
      <c r="C20" s="15">
        <f>C19-C18</f>
        <v>130.0199999997858</v>
      </c>
    </row>
    <row r="21" spans="1:25" ht="12.75">
      <c r="A21" s="66"/>
      <c r="B21" s="17" t="s">
        <v>8</v>
      </c>
      <c r="C21" s="15">
        <f>SUM(D21:Y21)</f>
        <v>857028.5399999999</v>
      </c>
      <c r="D21" s="33">
        <v>0</v>
      </c>
      <c r="E21" s="33">
        <v>7500</v>
      </c>
      <c r="F21" s="33">
        <v>82500</v>
      </c>
      <c r="G21" s="33">
        <v>0</v>
      </c>
      <c r="H21" s="33">
        <v>31900</v>
      </c>
      <c r="I21" s="33">
        <v>181326.39</v>
      </c>
      <c r="J21" s="33">
        <v>53119.49</v>
      </c>
      <c r="K21" s="33">
        <v>44248.99</v>
      </c>
      <c r="L21" s="33">
        <v>33666.23</v>
      </c>
      <c r="M21" s="33">
        <v>0</v>
      </c>
      <c r="N21" s="33">
        <v>156225.66</v>
      </c>
      <c r="O21" s="33">
        <v>0</v>
      </c>
      <c r="P21" s="33">
        <v>62480.34</v>
      </c>
      <c r="Q21" s="33">
        <v>12527.24</v>
      </c>
      <c r="R21" s="33">
        <v>20538.95</v>
      </c>
      <c r="S21" s="33">
        <v>6695.85</v>
      </c>
      <c r="T21" s="33">
        <v>8279.06</v>
      </c>
      <c r="U21" s="33">
        <v>11420.34</v>
      </c>
      <c r="V21" s="33">
        <v>0</v>
      </c>
      <c r="W21" s="33">
        <v>128800</v>
      </c>
      <c r="X21" s="33">
        <v>15800</v>
      </c>
      <c r="Y21" s="33">
        <v>0</v>
      </c>
    </row>
    <row r="22" spans="1:25" ht="12.75">
      <c r="A22" s="66"/>
      <c r="B22" s="14" t="s">
        <v>9</v>
      </c>
      <c r="C22" s="15">
        <f>C21-C19</f>
        <v>-10318.519999999902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7.5" customHeight="1">
      <c r="A23" s="18"/>
      <c r="B23" s="18"/>
      <c r="C23" s="19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3" ht="13.5" customHeight="1">
      <c r="A24" s="67" t="s">
        <v>26</v>
      </c>
      <c r="B24" s="14" t="s">
        <v>5</v>
      </c>
      <c r="C24" s="15">
        <v>361303.56</v>
      </c>
    </row>
    <row r="25" spans="1:25" ht="12.75">
      <c r="A25" s="67"/>
      <c r="B25" s="14" t="s">
        <v>6</v>
      </c>
      <c r="C25" s="15">
        <f>SUM(D25:Y25)</f>
        <v>390744.30000000005</v>
      </c>
      <c r="D25" s="33">
        <v>13949.28</v>
      </c>
      <c r="E25" s="33">
        <v>6367.7</v>
      </c>
      <c r="F25" s="33">
        <v>9154.83</v>
      </c>
      <c r="G25" s="33">
        <v>34825.82</v>
      </c>
      <c r="H25" s="33">
        <v>0</v>
      </c>
      <c r="I25" s="33">
        <v>18628.59</v>
      </c>
      <c r="J25" s="33">
        <v>23686.09</v>
      </c>
      <c r="K25" s="33">
        <v>18648.6</v>
      </c>
      <c r="L25" s="33">
        <v>14102.99</v>
      </c>
      <c r="M25" s="33">
        <v>75251.55</v>
      </c>
      <c r="N25" s="33">
        <v>0</v>
      </c>
      <c r="O25" s="33">
        <v>18215.54</v>
      </c>
      <c r="P25" s="33">
        <v>9620.22</v>
      </c>
      <c r="Q25" s="33">
        <v>4579.81</v>
      </c>
      <c r="R25" s="33">
        <v>8954.06</v>
      </c>
      <c r="S25" s="33">
        <v>3821.4</v>
      </c>
      <c r="T25" s="33">
        <v>3010.23</v>
      </c>
      <c r="U25" s="33">
        <v>7015.57</v>
      </c>
      <c r="V25" s="33">
        <v>2088.28</v>
      </c>
      <c r="W25" s="33">
        <v>118823.74</v>
      </c>
      <c r="X25" s="33">
        <v>0</v>
      </c>
      <c r="Y25" s="33">
        <v>0</v>
      </c>
    </row>
    <row r="26" spans="1:25" ht="12.75">
      <c r="A26" s="67"/>
      <c r="B26" s="17" t="s">
        <v>7</v>
      </c>
      <c r="C26" s="15">
        <f>C25-C24</f>
        <v>29440.74000000005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2.75">
      <c r="A27" s="67"/>
      <c r="B27" s="17" t="s">
        <v>8</v>
      </c>
      <c r="C27" s="15">
        <f>SUM(D27:Y27)</f>
        <v>392798.05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145399.61</v>
      </c>
      <c r="K27" s="33">
        <v>26000</v>
      </c>
      <c r="L27" s="33">
        <v>0</v>
      </c>
      <c r="M27" s="33">
        <v>0</v>
      </c>
      <c r="N27" s="33">
        <v>104000</v>
      </c>
      <c r="O27" s="33">
        <v>0</v>
      </c>
      <c r="P27" s="33">
        <v>117398.44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</row>
    <row r="28" spans="1:25" ht="12.75">
      <c r="A28" s="67"/>
      <c r="B28" s="14" t="s">
        <v>9</v>
      </c>
      <c r="C28" s="15">
        <f>C27-C25</f>
        <v>2053.749999999942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7.5" customHeight="1">
      <c r="A29" s="35"/>
      <c r="B29" s="18"/>
      <c r="C29" s="19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3" ht="12.75">
      <c r="A30" s="25"/>
      <c r="B30"/>
      <c r="C30" s="36"/>
    </row>
    <row r="31" spans="1:3" ht="12.75">
      <c r="A31" s="68" t="s">
        <v>27</v>
      </c>
      <c r="B31" s="21" t="s">
        <v>5</v>
      </c>
      <c r="C31" s="31">
        <f>C6+C12+C18+C24</f>
        <v>1374935.77</v>
      </c>
    </row>
    <row r="32" spans="1:3" ht="12.75">
      <c r="A32" s="68"/>
      <c r="B32" s="21" t="s">
        <v>6</v>
      </c>
      <c r="C32" s="31">
        <f>C7+C13+C19+C25</f>
        <v>1402023.2999999998</v>
      </c>
    </row>
    <row r="33" spans="1:3" ht="12.75">
      <c r="A33" s="68"/>
      <c r="B33" s="21" t="s">
        <v>7</v>
      </c>
      <c r="C33" s="31">
        <f>C32-C31</f>
        <v>27087.529999999795</v>
      </c>
    </row>
    <row r="34" spans="1:3" ht="12.75">
      <c r="A34" s="68"/>
      <c r="B34" s="21" t="s">
        <v>8</v>
      </c>
      <c r="C34" s="31">
        <f>C9+C15+C21+C27</f>
        <v>1378592.8299999998</v>
      </c>
    </row>
    <row r="35" spans="1:3" ht="12.75">
      <c r="A35" s="68"/>
      <c r="B35" s="21" t="s">
        <v>9</v>
      </c>
      <c r="C35" s="31">
        <f>C10+C16+C22+C28</f>
        <v>-23430.469999999965</v>
      </c>
    </row>
    <row r="36" ht="12.75">
      <c r="C36" s="24">
        <f>C32/C31</f>
        <v>1.019700942102917</v>
      </c>
    </row>
  </sheetData>
  <sheetProtection/>
  <mergeCells count="5">
    <mergeCell ref="A6:A10"/>
    <mergeCell ref="A12:A16"/>
    <mergeCell ref="A18:A22"/>
    <mergeCell ref="A24:A28"/>
    <mergeCell ref="A31:A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15"/>
  <sheetViews>
    <sheetView zoomScale="125" zoomScaleNormal="125" zoomScalePageLayoutView="0" workbookViewId="0" topLeftCell="A1">
      <pane xSplit="3" topLeftCell="U1" activePane="topRight" state="frozen"/>
      <selection pane="topLeft" activeCell="A1" sqref="A1"/>
      <selection pane="topRight" activeCell="X19" sqref="X19"/>
    </sheetView>
  </sheetViews>
  <sheetFormatPr defaultColWidth="11.421875" defaultRowHeight="12.75"/>
  <cols>
    <col min="1" max="1" width="24.00390625" style="1" customWidth="1"/>
    <col min="2" max="2" width="21.421875" style="1" customWidth="1"/>
    <col min="3" max="3" width="13.140625" style="1" customWidth="1"/>
    <col min="4" max="16384" width="11.421875" style="1" customWidth="1"/>
  </cols>
  <sheetData>
    <row r="1" ht="34.5" customHeight="1"/>
    <row r="2" spans="1:24" ht="15" customHeight="1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4" ht="12.75">
      <c r="A5" s="12"/>
      <c r="B5" s="12"/>
      <c r="C5" s="12"/>
      <c r="D5" s="29">
        <v>41731</v>
      </c>
      <c r="E5" s="29">
        <v>41732</v>
      </c>
      <c r="F5" s="29">
        <v>41733</v>
      </c>
      <c r="G5" s="29">
        <v>41736</v>
      </c>
      <c r="H5" s="29">
        <v>41737</v>
      </c>
      <c r="I5" s="29">
        <v>41738</v>
      </c>
      <c r="J5" s="29">
        <v>41739</v>
      </c>
      <c r="K5" s="29">
        <v>41740</v>
      </c>
      <c r="L5" s="29">
        <v>41743</v>
      </c>
      <c r="M5" s="29">
        <v>41744</v>
      </c>
      <c r="N5" s="29">
        <v>41745</v>
      </c>
      <c r="O5" s="29">
        <v>41746</v>
      </c>
      <c r="P5" s="29">
        <v>41747</v>
      </c>
      <c r="Q5" s="29">
        <v>41748</v>
      </c>
      <c r="R5" s="29">
        <v>41750</v>
      </c>
      <c r="S5" s="29">
        <v>41751</v>
      </c>
      <c r="T5" s="29">
        <v>41753</v>
      </c>
      <c r="U5" s="29">
        <v>41754</v>
      </c>
      <c r="V5" s="29">
        <v>41757</v>
      </c>
      <c r="W5" s="29">
        <v>41758</v>
      </c>
      <c r="X5" s="29">
        <v>41759</v>
      </c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24" ht="15" customHeight="1">
      <c r="A6" s="67" t="s">
        <v>29</v>
      </c>
      <c r="B6" s="14" t="s">
        <v>5</v>
      </c>
      <c r="C6" s="30">
        <v>2610398.94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2.75">
      <c r="A7" s="67"/>
      <c r="B7" s="14" t="s">
        <v>6</v>
      </c>
      <c r="C7" s="15">
        <f>SUM(D7:X7)</f>
        <v>2437301.12</v>
      </c>
      <c r="D7" s="30">
        <v>181161.81</v>
      </c>
      <c r="E7" s="30">
        <v>228339.18</v>
      </c>
      <c r="F7" s="30">
        <v>167325.75</v>
      </c>
      <c r="G7" s="30">
        <v>0</v>
      </c>
      <c r="H7" s="30">
        <v>322461.69</v>
      </c>
      <c r="I7" s="30">
        <v>157971.51</v>
      </c>
      <c r="J7" s="30">
        <v>122178.56</v>
      </c>
      <c r="K7" s="30">
        <v>114429.66</v>
      </c>
      <c r="L7" s="30">
        <v>0</v>
      </c>
      <c r="M7" s="30">
        <v>213334.74</v>
      </c>
      <c r="N7" s="30">
        <v>180893.08</v>
      </c>
      <c r="O7" s="30">
        <v>0</v>
      </c>
      <c r="P7" s="30">
        <v>112339.25</v>
      </c>
      <c r="Q7" s="30">
        <v>66213.5</v>
      </c>
      <c r="R7" s="30">
        <v>0</v>
      </c>
      <c r="S7" s="30">
        <v>378555.99</v>
      </c>
      <c r="T7" s="30">
        <v>58509.91</v>
      </c>
      <c r="U7" s="30">
        <v>0</v>
      </c>
      <c r="V7" s="30">
        <v>0</v>
      </c>
      <c r="W7" s="30">
        <v>0</v>
      </c>
      <c r="X7" s="30">
        <v>133586.49</v>
      </c>
    </row>
    <row r="8" spans="1:24" ht="12.75">
      <c r="A8" s="67"/>
      <c r="B8" s="17" t="s">
        <v>7</v>
      </c>
      <c r="C8" s="15">
        <f>C7-C6</f>
        <v>-173097.81999999983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2.75">
      <c r="A9" s="67"/>
      <c r="B9" s="17" t="s">
        <v>8</v>
      </c>
      <c r="C9" s="15">
        <f>SUM(D9:X9)</f>
        <v>2452500</v>
      </c>
      <c r="D9" s="30">
        <v>0</v>
      </c>
      <c r="E9" s="30">
        <v>329000</v>
      </c>
      <c r="F9" s="30">
        <v>230000</v>
      </c>
      <c r="G9" s="30">
        <v>331000</v>
      </c>
      <c r="H9" s="30">
        <v>119000</v>
      </c>
      <c r="I9" s="30">
        <v>180000</v>
      </c>
      <c r="J9" s="30">
        <v>162000</v>
      </c>
      <c r="K9" s="30">
        <v>160000</v>
      </c>
      <c r="L9" s="30">
        <v>376000</v>
      </c>
      <c r="M9" s="30">
        <v>0</v>
      </c>
      <c r="N9" s="30">
        <v>91900</v>
      </c>
      <c r="O9" s="30">
        <v>98000</v>
      </c>
      <c r="P9" s="30">
        <v>0</v>
      </c>
      <c r="Q9" s="30">
        <v>0</v>
      </c>
      <c r="R9" s="30">
        <v>117000</v>
      </c>
      <c r="S9" s="30">
        <v>83800</v>
      </c>
      <c r="T9" s="30">
        <v>29800</v>
      </c>
      <c r="U9" s="30">
        <v>0</v>
      </c>
      <c r="V9" s="30">
        <v>73000</v>
      </c>
      <c r="W9" s="30">
        <v>72000</v>
      </c>
      <c r="X9" s="30">
        <v>0</v>
      </c>
    </row>
    <row r="10" spans="1:24" ht="12.75">
      <c r="A10" s="67"/>
      <c r="B10" s="14" t="s">
        <v>9</v>
      </c>
      <c r="C10" s="15">
        <f>C9-C7</f>
        <v>15198.879999999888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3.5" customHeight="1">
      <c r="A11" s="37"/>
      <c r="B11" s="37"/>
      <c r="C11" s="38">
        <f>C7/C6</f>
        <v>0.933689131822893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2.75" customHeight="1">
      <c r="A12" s="69" t="s">
        <v>30</v>
      </c>
      <c r="B12" s="14" t="s">
        <v>31</v>
      </c>
      <c r="C12" s="30">
        <v>3583515.3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2.75">
      <c r="A13" s="69"/>
      <c r="B13" s="14" t="s">
        <v>32</v>
      </c>
      <c r="C13" s="39">
        <f>SUM(D13:X13)</f>
        <v>3394668.52</v>
      </c>
      <c r="D13" s="30">
        <v>0</v>
      </c>
      <c r="E13" s="30">
        <v>0</v>
      </c>
      <c r="F13" s="30">
        <v>244601.77</v>
      </c>
      <c r="G13" s="30">
        <v>0</v>
      </c>
      <c r="H13" s="30">
        <v>117528.98</v>
      </c>
      <c r="I13" s="30">
        <v>359683.47</v>
      </c>
      <c r="J13" s="30">
        <v>0</v>
      </c>
      <c r="K13" s="30">
        <v>630679.15</v>
      </c>
      <c r="L13" s="30">
        <v>0</v>
      </c>
      <c r="M13" s="30">
        <v>220644.99</v>
      </c>
      <c r="N13" s="30">
        <v>0</v>
      </c>
      <c r="O13" s="30">
        <v>991778.77</v>
      </c>
      <c r="P13" s="30">
        <v>153297.52</v>
      </c>
      <c r="Q13" s="30">
        <v>0</v>
      </c>
      <c r="R13" s="30">
        <v>0</v>
      </c>
      <c r="S13" s="30">
        <v>0</v>
      </c>
      <c r="T13" s="30">
        <v>0</v>
      </c>
      <c r="U13" s="30">
        <v>395790.67</v>
      </c>
      <c r="V13" s="30">
        <v>0</v>
      </c>
      <c r="W13" s="30">
        <v>0</v>
      </c>
      <c r="X13" s="30">
        <v>280663.2</v>
      </c>
    </row>
    <row r="14" spans="1:24" ht="12.75">
      <c r="A14" s="69"/>
      <c r="B14" s="17" t="s">
        <v>33</v>
      </c>
      <c r="C14" s="15">
        <f>C13-C12</f>
        <v>-188846.7799999998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.75" customHeight="1">
      <c r="A15" s="37"/>
      <c r="B15" s="37"/>
      <c r="C15" s="38">
        <f>C13/C12</f>
        <v>0.9473012491393578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</sheetData>
  <sheetProtection/>
  <mergeCells count="2">
    <mergeCell ref="A6:A10"/>
    <mergeCell ref="A12:A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W13"/>
  <sheetViews>
    <sheetView zoomScale="125" zoomScaleNormal="125" zoomScalePageLayoutView="0" workbookViewId="0" topLeftCell="A1">
      <selection activeCell="V17" sqref="V17"/>
    </sheetView>
  </sheetViews>
  <sheetFormatPr defaultColWidth="8.8515625" defaultRowHeight="12.75"/>
  <cols>
    <col min="1" max="1" width="23.7109375" style="0" customWidth="1"/>
    <col min="2" max="2" width="21.8515625" style="0" customWidth="1"/>
    <col min="3" max="3" width="11.57421875" style="0" customWidth="1"/>
    <col min="4" max="6" width="8.8515625" style="0" customWidth="1"/>
    <col min="7" max="7" width="10.140625" style="0" customWidth="1"/>
    <col min="8" max="12" width="9.140625" style="0" customWidth="1"/>
    <col min="13" max="13" width="8.8515625" style="0" customWidth="1"/>
    <col min="14" max="14" width="9.140625" style="0" customWidth="1"/>
    <col min="15" max="15" width="8.8515625" style="0" customWidth="1"/>
    <col min="16" max="16" width="9.140625" style="0" bestFit="1" customWidth="1"/>
    <col min="17" max="17" width="8.8515625" style="0" customWidth="1"/>
    <col min="18" max="19" width="9.140625" style="0" bestFit="1" customWidth="1"/>
    <col min="20" max="21" width="10.140625" style="0" bestFit="1" customWidth="1"/>
    <col min="22" max="22" width="9.140625" style="0" bestFit="1" customWidth="1"/>
  </cols>
  <sheetData>
    <row r="4" spans="1:23" ht="12.75">
      <c r="A4" s="2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8.25">
      <c r="A6" s="40" t="s">
        <v>1</v>
      </c>
      <c r="B6" s="9" t="s">
        <v>2</v>
      </c>
      <c r="C6" s="8" t="s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12"/>
      <c r="B7" s="12"/>
      <c r="C7" s="41"/>
      <c r="D7" s="29">
        <v>41730</v>
      </c>
      <c r="E7" s="29">
        <v>41732</v>
      </c>
      <c r="F7" s="29">
        <v>41733</v>
      </c>
      <c r="G7" s="29">
        <v>41736</v>
      </c>
      <c r="H7" s="29">
        <v>41737</v>
      </c>
      <c r="I7" s="29">
        <v>41738</v>
      </c>
      <c r="J7" s="29">
        <v>41739</v>
      </c>
      <c r="K7" s="29">
        <v>41740</v>
      </c>
      <c r="L7" s="29">
        <v>41743</v>
      </c>
      <c r="M7" s="29">
        <v>41744</v>
      </c>
      <c r="N7" s="29">
        <v>41745</v>
      </c>
      <c r="O7" s="29">
        <v>41746</v>
      </c>
      <c r="P7" s="29">
        <v>41750</v>
      </c>
      <c r="Q7" s="29">
        <v>41751</v>
      </c>
      <c r="R7" s="29">
        <v>41752</v>
      </c>
      <c r="S7" s="29">
        <v>41753</v>
      </c>
      <c r="T7" s="29">
        <v>41754</v>
      </c>
      <c r="U7" s="29">
        <v>41757</v>
      </c>
      <c r="V7" s="29">
        <v>41758</v>
      </c>
      <c r="W7" s="29">
        <v>41759</v>
      </c>
    </row>
    <row r="8" spans="1:23" ht="12.75" customHeight="1">
      <c r="A8" s="67" t="s">
        <v>35</v>
      </c>
      <c r="B8" s="14" t="s">
        <v>5</v>
      </c>
      <c r="C8" s="42">
        <v>698886.2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2.75">
      <c r="A9" s="67"/>
      <c r="B9" s="14" t="s">
        <v>6</v>
      </c>
      <c r="C9" s="15">
        <f>SUM(D9:W9)</f>
        <v>556359.3699999999</v>
      </c>
      <c r="D9" s="30">
        <v>23665.52</v>
      </c>
      <c r="E9" s="30">
        <v>0</v>
      </c>
      <c r="F9" s="30">
        <v>33945.56</v>
      </c>
      <c r="G9" s="30">
        <v>0</v>
      </c>
      <c r="H9" s="30">
        <v>42759.53</v>
      </c>
      <c r="I9" s="30">
        <v>25352.76</v>
      </c>
      <c r="J9" s="30">
        <v>10100.72</v>
      </c>
      <c r="K9" s="30">
        <v>31101.04</v>
      </c>
      <c r="L9" s="30">
        <v>79642.69</v>
      </c>
      <c r="M9" s="30">
        <v>1200</v>
      </c>
      <c r="N9" s="30">
        <v>15750.41</v>
      </c>
      <c r="O9" s="30">
        <v>2254.98</v>
      </c>
      <c r="P9" s="30">
        <v>19471.48</v>
      </c>
      <c r="Q9" s="30">
        <v>5000</v>
      </c>
      <c r="R9" s="30">
        <v>26531.85</v>
      </c>
      <c r="S9" s="30">
        <v>14434.59</v>
      </c>
      <c r="T9" s="30">
        <v>6079.3</v>
      </c>
      <c r="U9" s="30">
        <v>219068.94</v>
      </c>
      <c r="V9" s="30">
        <v>0</v>
      </c>
      <c r="W9" s="30">
        <v>0</v>
      </c>
    </row>
    <row r="10" spans="1:23" ht="12.75">
      <c r="A10" s="67"/>
      <c r="B10" s="17" t="s">
        <v>7</v>
      </c>
      <c r="C10" s="15">
        <f>C9-C8</f>
        <v>-142526.83000000007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2.75">
      <c r="A11" s="67"/>
      <c r="B11" s="17" t="s">
        <v>8</v>
      </c>
      <c r="C11" s="15">
        <f>SUM(D11:W11)</f>
        <v>525400</v>
      </c>
      <c r="D11" s="30">
        <v>0</v>
      </c>
      <c r="E11" s="30">
        <v>39400</v>
      </c>
      <c r="F11" s="30">
        <v>0</v>
      </c>
      <c r="G11" s="30">
        <v>94000</v>
      </c>
      <c r="H11" s="30">
        <v>25400</v>
      </c>
      <c r="I11" s="30">
        <v>21000</v>
      </c>
      <c r="J11" s="30">
        <v>23000</v>
      </c>
      <c r="K11" s="30">
        <v>29000</v>
      </c>
      <c r="L11" s="30">
        <v>73000</v>
      </c>
      <c r="M11" s="30">
        <v>0</v>
      </c>
      <c r="N11" s="30">
        <v>21800</v>
      </c>
      <c r="O11" s="30">
        <v>28000</v>
      </c>
      <c r="P11" s="30">
        <v>39000</v>
      </c>
      <c r="Q11" s="30">
        <v>9500</v>
      </c>
      <c r="R11" s="30">
        <v>22800</v>
      </c>
      <c r="S11" s="30">
        <v>11600</v>
      </c>
      <c r="T11" s="30">
        <v>20900</v>
      </c>
      <c r="U11" s="30">
        <v>6000</v>
      </c>
      <c r="V11" s="30">
        <v>61000</v>
      </c>
      <c r="W11" s="30">
        <v>0</v>
      </c>
    </row>
    <row r="12" spans="1:23" ht="12.75">
      <c r="A12" s="67"/>
      <c r="B12" s="14" t="s">
        <v>9</v>
      </c>
      <c r="C12" s="15">
        <f>C11-C9</f>
        <v>-30959.36999999988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.75">
      <c r="A13" s="12"/>
      <c r="B13" s="12"/>
      <c r="C13" s="43">
        <f>C9/C8</f>
        <v>0.7960657543388322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</sheetData>
  <sheetProtection/>
  <mergeCells count="1">
    <mergeCell ref="A8:A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5"/>
  <sheetViews>
    <sheetView zoomScale="125" zoomScaleNormal="125" zoomScalePageLayoutView="0" workbookViewId="0" topLeftCell="A1">
      <pane xSplit="2" ySplit="3" topLeftCell="C64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E75" sqref="E75"/>
    </sheetView>
  </sheetViews>
  <sheetFormatPr defaultColWidth="10.8515625" defaultRowHeight="12.75"/>
  <cols>
    <col min="1" max="1" width="15.00390625" style="1" customWidth="1"/>
    <col min="2" max="2" width="22.7109375" style="1" customWidth="1"/>
    <col min="3" max="3" width="16.00390625" style="1" customWidth="1"/>
    <col min="4" max="4" width="12.8515625" style="1" customWidth="1"/>
    <col min="5" max="5" width="12.7109375" style="1" customWidth="1"/>
    <col min="6" max="9" width="12.8515625" style="1" customWidth="1"/>
    <col min="10" max="10" width="14.28125" style="1" customWidth="1"/>
    <col min="11" max="16384" width="10.8515625" style="1" customWidth="1"/>
  </cols>
  <sheetData>
    <row r="1" ht="36" customHeight="1"/>
    <row r="2" spans="1:10" ht="15.75" customHeight="1">
      <c r="A2" s="2" t="s">
        <v>36</v>
      </c>
      <c r="B2" s="3"/>
      <c r="C2" s="3"/>
      <c r="D2" s="3"/>
      <c r="E2" s="44" t="s">
        <v>37</v>
      </c>
      <c r="F2" s="3"/>
      <c r="G2" s="3"/>
      <c r="H2" s="3"/>
      <c r="I2" s="3"/>
      <c r="J2" s="3"/>
    </row>
    <row r="3" spans="1:10" s="11" customFormat="1" ht="24" customHeight="1">
      <c r="A3" s="9" t="s">
        <v>38</v>
      </c>
      <c r="B3" s="9" t="s">
        <v>2</v>
      </c>
      <c r="C3" s="45" t="s">
        <v>39</v>
      </c>
      <c r="D3" s="45" t="s">
        <v>40</v>
      </c>
      <c r="E3" s="45" t="s">
        <v>41</v>
      </c>
      <c r="F3" s="45" t="s">
        <v>42</v>
      </c>
      <c r="G3" s="45" t="s">
        <v>43</v>
      </c>
      <c r="H3" s="45" t="s">
        <v>44</v>
      </c>
      <c r="I3" s="45" t="s">
        <v>45</v>
      </c>
      <c r="J3" s="45" t="s">
        <v>46</v>
      </c>
    </row>
    <row r="4" spans="1:10" ht="12.75">
      <c r="A4" s="66" t="s">
        <v>47</v>
      </c>
      <c r="B4" s="14" t="s">
        <v>5</v>
      </c>
      <c r="C4" s="46">
        <f>ПосадЭнэрго!C12</f>
        <v>196240.41</v>
      </c>
      <c r="D4" s="46">
        <f>'НКС уч 1'!C6</f>
        <v>2555859.26</v>
      </c>
      <c r="E4" s="46">
        <f>'НКС уч 2'!C24</f>
        <v>1988086.35</v>
      </c>
      <c r="F4" s="47" t="s">
        <v>48</v>
      </c>
      <c r="G4" s="47" t="s">
        <v>48</v>
      </c>
      <c r="H4" s="47" t="s">
        <v>48</v>
      </c>
      <c r="I4" s="47"/>
      <c r="J4" s="48">
        <f>SUM(C4:H4)</f>
        <v>4740186.02</v>
      </c>
    </row>
    <row r="5" spans="1:10" ht="12.75">
      <c r="A5" s="66"/>
      <c r="B5" s="14" t="s">
        <v>6</v>
      </c>
      <c r="C5" s="46">
        <f>ПосадЭнэрго!C13</f>
        <v>182741.3</v>
      </c>
      <c r="D5" s="46">
        <f>'НКС уч 1'!C7</f>
        <v>2415755.63</v>
      </c>
      <c r="E5" s="46">
        <f>'НКС уч 2'!C25</f>
        <v>1979398.3399999996</v>
      </c>
      <c r="F5" s="47" t="s">
        <v>48</v>
      </c>
      <c r="G5" s="47" t="s">
        <v>48</v>
      </c>
      <c r="H5" s="47" t="s">
        <v>48</v>
      </c>
      <c r="I5" s="47"/>
      <c r="J5" s="48">
        <f>SUM(C5:H5)</f>
        <v>4577895.27</v>
      </c>
    </row>
    <row r="6" spans="1:10" ht="12.75">
      <c r="A6" s="66"/>
      <c r="B6" s="17" t="s">
        <v>8</v>
      </c>
      <c r="C6" s="46">
        <f>ПосадЭнэрго!C15</f>
        <v>182092.37</v>
      </c>
      <c r="D6" s="46">
        <f>'НКС уч 1'!C9</f>
        <v>2322161.49</v>
      </c>
      <c r="E6" s="46">
        <f>'НКС уч 2'!C27</f>
        <v>2101154.69</v>
      </c>
      <c r="F6" s="47" t="s">
        <v>48</v>
      </c>
      <c r="G6" s="47" t="s">
        <v>48</v>
      </c>
      <c r="H6" s="47" t="s">
        <v>48</v>
      </c>
      <c r="I6" s="47"/>
      <c r="J6" s="48">
        <f>SUM(C6:H6)</f>
        <v>4605408.550000001</v>
      </c>
    </row>
    <row r="7" spans="1:10" ht="12.75">
      <c r="A7" s="66"/>
      <c r="B7" s="49" t="s">
        <v>9</v>
      </c>
      <c r="C7" s="46">
        <f>ПосадЭнэрго!C16</f>
        <v>-648.929999999993</v>
      </c>
      <c r="D7" s="46">
        <f>'НКС уч 1'!C10</f>
        <v>-93594.13999999966</v>
      </c>
      <c r="E7" s="46">
        <f>'НКС уч 2'!C28</f>
        <v>121756.35000000033</v>
      </c>
      <c r="F7" s="47" t="s">
        <v>48</v>
      </c>
      <c r="G7" s="47" t="s">
        <v>48</v>
      </c>
      <c r="H7" s="47" t="s">
        <v>48</v>
      </c>
      <c r="I7" s="47"/>
      <c r="J7" s="48">
        <f>SUM(C7:H7)</f>
        <v>27513.28000000067</v>
      </c>
    </row>
    <row r="8" spans="1:10" ht="6" customHeight="1">
      <c r="A8" s="18"/>
      <c r="B8" s="18"/>
      <c r="C8" s="18"/>
      <c r="D8" s="50"/>
      <c r="E8" s="18"/>
      <c r="F8" s="18"/>
      <c r="G8" s="18"/>
      <c r="H8" s="18"/>
      <c r="I8" s="18"/>
      <c r="J8" s="48"/>
    </row>
    <row r="9" spans="1:10" ht="12.75">
      <c r="A9" s="66" t="s">
        <v>11</v>
      </c>
      <c r="B9" s="14" t="s">
        <v>5</v>
      </c>
      <c r="C9" s="46">
        <f>ПосадЭнэрго!C18</f>
        <v>0</v>
      </c>
      <c r="D9" s="47">
        <f>'НКС уч 1'!C12</f>
        <v>0</v>
      </c>
      <c r="E9" s="46">
        <f>'НКС уч 2'!C18</f>
        <v>453287.11</v>
      </c>
      <c r="F9" s="47" t="s">
        <v>48</v>
      </c>
      <c r="G9" s="46">
        <f>Северянка2!C18</f>
        <v>867217.04</v>
      </c>
      <c r="H9" s="47" t="s">
        <v>48</v>
      </c>
      <c r="I9" s="47"/>
      <c r="J9" s="48">
        <f>SUM(C9:H9)</f>
        <v>1320504.15</v>
      </c>
    </row>
    <row r="10" spans="1:10" ht="12.75">
      <c r="A10" s="66"/>
      <c r="B10" s="14" t="s">
        <v>6</v>
      </c>
      <c r="C10" s="46">
        <f>ПосадЭнэрго!C19</f>
        <v>0</v>
      </c>
      <c r="D10" s="47">
        <f>'НКС уч 1'!C13</f>
        <v>0</v>
      </c>
      <c r="E10" s="46">
        <f>'НКС уч 2'!C19</f>
        <v>394128.93</v>
      </c>
      <c r="F10" s="47" t="s">
        <v>48</v>
      </c>
      <c r="G10" s="46">
        <f>Северянка2!C19</f>
        <v>867347.0599999998</v>
      </c>
      <c r="H10" s="47" t="s">
        <v>48</v>
      </c>
      <c r="I10" s="47"/>
      <c r="J10" s="48">
        <f>SUM(C10:H10)</f>
        <v>1261475.9899999998</v>
      </c>
    </row>
    <row r="11" spans="1:10" ht="12.75">
      <c r="A11" s="66"/>
      <c r="B11" s="17" t="s">
        <v>8</v>
      </c>
      <c r="C11" s="46">
        <f>ПосадЭнэрго!C21</f>
        <v>0</v>
      </c>
      <c r="D11" s="47">
        <f>'НКС уч 1'!C15</f>
        <v>0</v>
      </c>
      <c r="E11" s="46">
        <f>'НКС уч 2'!C21</f>
        <v>307127.41</v>
      </c>
      <c r="F11" s="47" t="s">
        <v>48</v>
      </c>
      <c r="G11" s="46">
        <f>Северянка2!C21</f>
        <v>857028.5399999999</v>
      </c>
      <c r="H11" s="47" t="s">
        <v>48</v>
      </c>
      <c r="I11" s="47"/>
      <c r="J11" s="48">
        <f>SUM(C11:H11)</f>
        <v>1164155.95</v>
      </c>
    </row>
    <row r="12" spans="1:10" ht="12.75">
      <c r="A12" s="66"/>
      <c r="B12" s="49" t="s">
        <v>9</v>
      </c>
      <c r="C12" s="46">
        <f>ПосадЭнэрго!C22</f>
        <v>0</v>
      </c>
      <c r="D12" s="47">
        <f>'НКС уч 1'!C16</f>
        <v>0</v>
      </c>
      <c r="E12" s="46">
        <f>'НКС уч 2'!C22</f>
        <v>-87001.52000000002</v>
      </c>
      <c r="F12" s="47" t="s">
        <v>48</v>
      </c>
      <c r="G12" s="46">
        <f>Северянка2!C22</f>
        <v>-10318.519999999902</v>
      </c>
      <c r="H12" s="47" t="s">
        <v>48</v>
      </c>
      <c r="I12" s="47"/>
      <c r="J12" s="48">
        <f>SUM(C12:H12)</f>
        <v>-97320.03999999992</v>
      </c>
    </row>
    <row r="13" spans="1:10" ht="6.75" customHeight="1">
      <c r="A13" s="18"/>
      <c r="B13" s="18"/>
      <c r="C13" s="18"/>
      <c r="D13" s="50"/>
      <c r="E13" s="18"/>
      <c r="F13" s="18"/>
      <c r="G13" s="18"/>
      <c r="H13" s="18"/>
      <c r="I13" s="18"/>
      <c r="J13" s="48"/>
    </row>
    <row r="14" spans="1:10" ht="12.75">
      <c r="A14" s="66" t="s">
        <v>4</v>
      </c>
      <c r="B14" s="49" t="s">
        <v>5</v>
      </c>
      <c r="C14" s="46">
        <f>ПосадЭнэрго!C6</f>
        <v>0</v>
      </c>
      <c r="D14" s="47">
        <f>'НКС уч 1'!C18</f>
        <v>0</v>
      </c>
      <c r="E14" s="47">
        <f>'НКС уч 2'!C12</f>
        <v>0</v>
      </c>
      <c r="F14" s="47" t="s">
        <v>48</v>
      </c>
      <c r="G14" s="47" t="s">
        <v>48</v>
      </c>
      <c r="H14" s="47" t="s">
        <v>48</v>
      </c>
      <c r="I14" s="47" t="s">
        <v>48</v>
      </c>
      <c r="J14" s="48">
        <f>SUM(C14:H14)</f>
        <v>0</v>
      </c>
    </row>
    <row r="15" spans="1:10" ht="12.75">
      <c r="A15" s="66" t="s">
        <v>49</v>
      </c>
      <c r="B15" s="49" t="s">
        <v>6</v>
      </c>
      <c r="C15" s="46">
        <f>ПосадЭнэрго!C7</f>
        <v>0</v>
      </c>
      <c r="D15" s="47">
        <f>'НКС уч 1'!C19</f>
        <v>2626.7</v>
      </c>
      <c r="E15" s="47">
        <f>'НКС уч 2'!C13</f>
        <v>0</v>
      </c>
      <c r="F15" s="47" t="s">
        <v>48</v>
      </c>
      <c r="G15" s="47" t="s">
        <v>48</v>
      </c>
      <c r="H15" s="47" t="s">
        <v>48</v>
      </c>
      <c r="I15" s="47" t="s">
        <v>48</v>
      </c>
      <c r="J15" s="48">
        <f>SUM(C15:H15)</f>
        <v>2626.7</v>
      </c>
    </row>
    <row r="16" spans="1:10" ht="12.75">
      <c r="A16" s="66"/>
      <c r="B16" s="17" t="s">
        <v>8</v>
      </c>
      <c r="C16" s="46">
        <f>ПосадЭнэрго!C9</f>
        <v>0</v>
      </c>
      <c r="D16" s="47">
        <f>'НКС уч 1'!C21</f>
        <v>2626.7</v>
      </c>
      <c r="E16" s="47">
        <f>'НКС уч 2'!C15</f>
        <v>0</v>
      </c>
      <c r="F16" s="47" t="s">
        <v>48</v>
      </c>
      <c r="G16" s="47" t="s">
        <v>48</v>
      </c>
      <c r="H16" s="47" t="s">
        <v>48</v>
      </c>
      <c r="I16" s="47" t="s">
        <v>48</v>
      </c>
      <c r="J16" s="48">
        <f>SUM(C16:H16)</f>
        <v>2626.7</v>
      </c>
    </row>
    <row r="17" spans="1:10" ht="12.75">
      <c r="A17" s="66"/>
      <c r="B17" s="49" t="s">
        <v>9</v>
      </c>
      <c r="C17" s="46">
        <f>ПосадЭнэрго!C10</f>
        <v>0</v>
      </c>
      <c r="D17" s="47">
        <f>'НКС уч 1'!C22</f>
        <v>0</v>
      </c>
      <c r="E17" s="47">
        <f>'НКС уч 2'!C16</f>
        <v>0</v>
      </c>
      <c r="F17" s="47" t="s">
        <v>48</v>
      </c>
      <c r="G17" s="47" t="s">
        <v>48</v>
      </c>
      <c r="H17" s="47" t="s">
        <v>48</v>
      </c>
      <c r="I17" s="47" t="s">
        <v>48</v>
      </c>
      <c r="J17" s="48">
        <f>SUM(C17:H17)</f>
        <v>0</v>
      </c>
    </row>
    <row r="18" spans="1:10" ht="6.75" customHeight="1">
      <c r="A18" s="18"/>
      <c r="B18" s="18"/>
      <c r="C18" s="18"/>
      <c r="D18" s="50"/>
      <c r="E18" s="18"/>
      <c r="F18" s="18"/>
      <c r="G18" s="18"/>
      <c r="H18" s="18"/>
      <c r="I18" s="18"/>
      <c r="J18" s="48"/>
    </row>
    <row r="19" spans="1:10" ht="12.75">
      <c r="A19" s="66" t="s">
        <v>22</v>
      </c>
      <c r="B19" s="49" t="s">
        <v>5</v>
      </c>
      <c r="C19" s="47" t="s">
        <v>48</v>
      </c>
      <c r="D19" s="47" t="s">
        <v>48</v>
      </c>
      <c r="E19" s="47" t="s">
        <v>48</v>
      </c>
      <c r="F19" s="46">
        <f>Северянка1!C6</f>
        <v>2190655.97</v>
      </c>
      <c r="G19" s="46">
        <f>Северянка2!C6</f>
        <v>64151.13</v>
      </c>
      <c r="H19" s="47" t="s">
        <v>48</v>
      </c>
      <c r="I19" s="47" t="s">
        <v>48</v>
      </c>
      <c r="J19" s="48">
        <f>SUM(C19:H19)</f>
        <v>2254807.1</v>
      </c>
    </row>
    <row r="20" spans="1:10" ht="12.75">
      <c r="A20" s="66" t="s">
        <v>49</v>
      </c>
      <c r="B20" s="49" t="s">
        <v>6</v>
      </c>
      <c r="C20" s="47" t="s">
        <v>48</v>
      </c>
      <c r="D20" s="47" t="s">
        <v>48</v>
      </c>
      <c r="E20" s="47" t="s">
        <v>48</v>
      </c>
      <c r="F20" s="46">
        <f>Северянка1!C7</f>
        <v>2097552.7600000002</v>
      </c>
      <c r="G20" s="46">
        <f>Северянка2!C7</f>
        <v>63728.95000000001</v>
      </c>
      <c r="H20" s="47" t="s">
        <v>48</v>
      </c>
      <c r="I20" s="47" t="s">
        <v>48</v>
      </c>
      <c r="J20" s="48">
        <f>SUM(C20:H20)</f>
        <v>2161281.7100000004</v>
      </c>
    </row>
    <row r="21" spans="1:10" ht="12.75">
      <c r="A21" s="66"/>
      <c r="B21" s="17" t="s">
        <v>8</v>
      </c>
      <c r="C21" s="47" t="s">
        <v>48</v>
      </c>
      <c r="D21" s="47" t="s">
        <v>48</v>
      </c>
      <c r="E21" s="47" t="s">
        <v>48</v>
      </c>
      <c r="F21" s="46">
        <f>Северянка1!C9</f>
        <v>2141300.5400000005</v>
      </c>
      <c r="G21" s="46">
        <f>Северянка2!C9</f>
        <v>42561.450000000004</v>
      </c>
      <c r="H21" s="47" t="s">
        <v>48</v>
      </c>
      <c r="I21" s="47" t="s">
        <v>48</v>
      </c>
      <c r="J21" s="48">
        <f>SUM(C21:H21)</f>
        <v>2183861.9900000007</v>
      </c>
    </row>
    <row r="22" spans="1:10" ht="12.75">
      <c r="A22" s="66"/>
      <c r="B22" s="49" t="s">
        <v>9</v>
      </c>
      <c r="C22" s="47" t="s">
        <v>48</v>
      </c>
      <c r="D22" s="47" t="s">
        <v>48</v>
      </c>
      <c r="E22" s="47" t="s">
        <v>48</v>
      </c>
      <c r="F22" s="46">
        <f>Северянка1!C10</f>
        <v>43747.78000000026</v>
      </c>
      <c r="G22" s="46">
        <f>Северянка2!C10</f>
        <v>-21167.500000000007</v>
      </c>
      <c r="H22" s="47" t="s">
        <v>48</v>
      </c>
      <c r="I22" s="47" t="s">
        <v>48</v>
      </c>
      <c r="J22" s="48">
        <f>SUM(C22:H22)</f>
        <v>22580.280000000253</v>
      </c>
    </row>
    <row r="23" spans="1:10" ht="6.75" customHeight="1">
      <c r="A23" s="18"/>
      <c r="B23" s="18"/>
      <c r="C23" s="18"/>
      <c r="D23" s="50"/>
      <c r="E23" s="18"/>
      <c r="F23" s="18"/>
      <c r="G23" s="18"/>
      <c r="H23" s="18"/>
      <c r="I23" s="18"/>
      <c r="J23" s="48"/>
    </row>
    <row r="24" spans="1:10" ht="12.75">
      <c r="A24" s="66" t="s">
        <v>50</v>
      </c>
      <c r="B24" s="49" t="s">
        <v>5</v>
      </c>
      <c r="C24" s="47" t="s">
        <v>48</v>
      </c>
      <c r="D24" s="47" t="s">
        <v>48</v>
      </c>
      <c r="E24" s="47" t="s">
        <v>48</v>
      </c>
      <c r="F24" s="47" t="s">
        <v>48</v>
      </c>
      <c r="G24" s="47" t="s">
        <v>48</v>
      </c>
      <c r="H24" s="47">
        <f>'МУП СПМР'!C12</f>
        <v>3583515.3</v>
      </c>
      <c r="I24" s="47"/>
      <c r="J24" s="48">
        <f>H24</f>
        <v>3583515.3</v>
      </c>
    </row>
    <row r="25" spans="1:10" ht="12.75">
      <c r="A25" s="66" t="s">
        <v>50</v>
      </c>
      <c r="B25" s="49" t="s">
        <v>6</v>
      </c>
      <c r="C25" s="47" t="s">
        <v>48</v>
      </c>
      <c r="D25" s="47" t="s">
        <v>48</v>
      </c>
      <c r="E25" s="47" t="s">
        <v>48</v>
      </c>
      <c r="F25" s="47" t="s">
        <v>48</v>
      </c>
      <c r="G25" s="47" t="s">
        <v>48</v>
      </c>
      <c r="H25" s="47">
        <f>'МУП СПМР'!C13</f>
        <v>3394668.52</v>
      </c>
      <c r="I25" s="47"/>
      <c r="J25" s="48">
        <f>H25</f>
        <v>3394668.52</v>
      </c>
    </row>
    <row r="26" spans="1:10" ht="12.75">
      <c r="A26" s="66"/>
      <c r="B26" s="49" t="s">
        <v>9</v>
      </c>
      <c r="C26" s="47" t="s">
        <v>48</v>
      </c>
      <c r="D26" s="47" t="s">
        <v>48</v>
      </c>
      <c r="E26" s="47" t="s">
        <v>48</v>
      </c>
      <c r="F26" s="47" t="s">
        <v>48</v>
      </c>
      <c r="G26" s="47" t="s">
        <v>48</v>
      </c>
      <c r="H26" s="47">
        <f>'МУП СПМР'!C14</f>
        <v>-188846.7799999998</v>
      </c>
      <c r="I26" s="47"/>
      <c r="J26" s="48">
        <f>H26</f>
        <v>-188846.7799999998</v>
      </c>
    </row>
    <row r="27" spans="1:10" ht="6.75" customHeight="1">
      <c r="A27" s="18"/>
      <c r="B27" s="18"/>
      <c r="C27" s="18"/>
      <c r="D27" s="50"/>
      <c r="E27" s="18"/>
      <c r="F27" s="18"/>
      <c r="G27" s="18"/>
      <c r="H27" s="18"/>
      <c r="I27" s="18"/>
      <c r="J27" s="48"/>
    </row>
    <row r="28" spans="1:10" ht="12.75">
      <c r="A28" s="66" t="s">
        <v>12</v>
      </c>
      <c r="B28" s="49" t="s">
        <v>5</v>
      </c>
      <c r="C28" s="46">
        <f>ПосадЭнэрго!C24</f>
        <v>39548.83</v>
      </c>
      <c r="D28" s="46">
        <f>'НКС уч 1'!C24</f>
        <v>396168.91</v>
      </c>
      <c r="E28" s="46">
        <f>'НКС уч 2'!C6</f>
        <v>359974.19</v>
      </c>
      <c r="F28" s="46">
        <f>Северянка1!C12</f>
        <v>353406.3</v>
      </c>
      <c r="G28" s="46">
        <f>Северянка2!C12</f>
        <v>82264.04</v>
      </c>
      <c r="H28" s="47" t="s">
        <v>48</v>
      </c>
      <c r="I28" s="47" t="s">
        <v>48</v>
      </c>
      <c r="J28" s="48">
        <f>SUM(C28:H28)</f>
        <v>1231362.27</v>
      </c>
    </row>
    <row r="29" spans="1:10" ht="12.75">
      <c r="A29" s="66"/>
      <c r="B29" s="49" t="s">
        <v>6</v>
      </c>
      <c r="C29" s="46">
        <f>ПосадЭнэрго!C25</f>
        <v>37467.54000000001</v>
      </c>
      <c r="D29" s="46">
        <f>'НКС уч 1'!C25</f>
        <v>390231.63</v>
      </c>
      <c r="E29" s="46">
        <f>'НКС уч 2'!C7</f>
        <v>391377.13000000006</v>
      </c>
      <c r="F29" s="46">
        <f>Северянка1!C13</f>
        <v>340896.87</v>
      </c>
      <c r="G29" s="46">
        <f>Северянка2!C13</f>
        <v>80202.98999999999</v>
      </c>
      <c r="H29" s="47" t="s">
        <v>48</v>
      </c>
      <c r="I29" s="47" t="s">
        <v>48</v>
      </c>
      <c r="J29" s="48">
        <f>SUM(C29:H29)</f>
        <v>1240176.16</v>
      </c>
    </row>
    <row r="30" spans="1:10" ht="12.75">
      <c r="A30" s="66"/>
      <c r="B30" s="17" t="s">
        <v>8</v>
      </c>
      <c r="C30" s="46">
        <f>ПосадЭнэрго!C27</f>
        <v>38937.11000000001</v>
      </c>
      <c r="D30" s="46">
        <f>'НКС уч 1'!C27</f>
        <v>400887.41000000003</v>
      </c>
      <c r="E30" s="46">
        <f>'НКС уч 2'!C9</f>
        <v>395056.93000000005</v>
      </c>
      <c r="F30" s="46">
        <f>Северянка1!C15</f>
        <v>352448.67999999993</v>
      </c>
      <c r="G30" s="46">
        <f>Северянка2!C15</f>
        <v>86204.79</v>
      </c>
      <c r="H30" s="47" t="s">
        <v>48</v>
      </c>
      <c r="I30" s="47" t="s">
        <v>48</v>
      </c>
      <c r="J30" s="48">
        <f>SUM(C30:H30)</f>
        <v>1273534.92</v>
      </c>
    </row>
    <row r="31" spans="1:10" ht="12.75">
      <c r="A31" s="66"/>
      <c r="B31" s="49" t="s">
        <v>9</v>
      </c>
      <c r="C31" s="46">
        <f>ПосадЭнэрго!C28</f>
        <v>1469.5699999999997</v>
      </c>
      <c r="D31" s="46">
        <f>'НКС уч 1'!C28</f>
        <v>10655.780000000028</v>
      </c>
      <c r="E31" s="46">
        <f>'НКС уч 2'!C10</f>
        <v>3679.7999999999884</v>
      </c>
      <c r="F31" s="46">
        <f>Северянка1!C16</f>
        <v>11551.80999999994</v>
      </c>
      <c r="G31" s="46">
        <f>Северянка2!C16</f>
        <v>6001.800000000003</v>
      </c>
      <c r="H31" s="47" t="s">
        <v>48</v>
      </c>
      <c r="I31" s="47" t="s">
        <v>48</v>
      </c>
      <c r="J31" s="48">
        <f>SUM(C31:H31)</f>
        <v>33358.75999999996</v>
      </c>
    </row>
    <row r="32" spans="1:10" ht="6.75" customHeight="1">
      <c r="A32" s="18"/>
      <c r="B32" s="18"/>
      <c r="C32" s="18"/>
      <c r="D32" s="50"/>
      <c r="E32" s="18"/>
      <c r="F32" s="18"/>
      <c r="G32" s="18"/>
      <c r="H32" s="18"/>
      <c r="I32" s="18"/>
      <c r="J32" s="48"/>
    </row>
    <row r="33" spans="1:10" ht="12.75">
      <c r="A33" s="66" t="s">
        <v>39</v>
      </c>
      <c r="B33" s="49" t="s">
        <v>5</v>
      </c>
      <c r="C33" s="46">
        <f>ПосадЭнэрго!C30</f>
        <v>54265.51</v>
      </c>
      <c r="D33" s="47" t="s">
        <v>48</v>
      </c>
      <c r="E33" s="47" t="s">
        <v>48</v>
      </c>
      <c r="F33" s="47" t="s">
        <v>48</v>
      </c>
      <c r="G33" s="47" t="s">
        <v>48</v>
      </c>
      <c r="H33" s="47" t="s">
        <v>48</v>
      </c>
      <c r="I33" s="47" t="s">
        <v>48</v>
      </c>
      <c r="J33" s="48">
        <f>SUM(C33:H33)</f>
        <v>54265.51</v>
      </c>
    </row>
    <row r="34" spans="1:10" ht="12.75">
      <c r="A34" s="66"/>
      <c r="B34" s="49" t="s">
        <v>6</v>
      </c>
      <c r="C34" s="46">
        <f>ПосадЭнэрго!C31</f>
        <v>51620.47</v>
      </c>
      <c r="D34" s="47" t="s">
        <v>48</v>
      </c>
      <c r="E34" s="47" t="s">
        <v>48</v>
      </c>
      <c r="F34" s="47" t="s">
        <v>48</v>
      </c>
      <c r="G34" s="47" t="s">
        <v>48</v>
      </c>
      <c r="H34" s="47" t="s">
        <v>48</v>
      </c>
      <c r="I34" s="47" t="s">
        <v>48</v>
      </c>
      <c r="J34" s="48">
        <f>SUM(C34:H34)</f>
        <v>51620.47</v>
      </c>
    </row>
    <row r="35" spans="1:10" ht="12.75">
      <c r="A35" s="66"/>
      <c r="B35" s="17" t="s">
        <v>8</v>
      </c>
      <c r="C35" s="46">
        <f>ПосадЭнэрго!C33</f>
        <v>62361.42</v>
      </c>
      <c r="D35" s="47" t="s">
        <v>48</v>
      </c>
      <c r="E35" s="47" t="s">
        <v>48</v>
      </c>
      <c r="F35" s="47" t="s">
        <v>48</v>
      </c>
      <c r="G35" s="47" t="s">
        <v>48</v>
      </c>
      <c r="H35" s="47" t="s">
        <v>48</v>
      </c>
      <c r="I35" s="47" t="s">
        <v>48</v>
      </c>
      <c r="J35" s="48">
        <f>SUM(C35:H35)</f>
        <v>62361.42</v>
      </c>
    </row>
    <row r="36" spans="1:10" ht="12.75">
      <c r="A36" s="66"/>
      <c r="B36" s="49" t="s">
        <v>9</v>
      </c>
      <c r="C36" s="46">
        <f>ПосадЭнэрго!C34</f>
        <v>10740.949999999997</v>
      </c>
      <c r="D36" s="47" t="s">
        <v>48</v>
      </c>
      <c r="E36" s="47" t="s">
        <v>48</v>
      </c>
      <c r="F36" s="47" t="s">
        <v>48</v>
      </c>
      <c r="G36" s="47" t="s">
        <v>48</v>
      </c>
      <c r="H36" s="47" t="s">
        <v>48</v>
      </c>
      <c r="I36" s="47" t="s">
        <v>48</v>
      </c>
      <c r="J36" s="48">
        <f>SUM(C36:H36)</f>
        <v>10740.949999999997</v>
      </c>
    </row>
    <row r="37" spans="1:10" ht="7.5" customHeight="1">
      <c r="A37" s="18"/>
      <c r="B37" s="18"/>
      <c r="C37" s="18"/>
      <c r="D37" s="50"/>
      <c r="E37" s="18"/>
      <c r="F37" s="18"/>
      <c r="G37" s="18"/>
      <c r="H37" s="18"/>
      <c r="I37" s="18"/>
      <c r="J37" s="48"/>
    </row>
    <row r="38" spans="1:10" ht="12.75">
      <c r="A38" s="66" t="s">
        <v>40</v>
      </c>
      <c r="B38" s="49" t="s">
        <v>5</v>
      </c>
      <c r="C38" s="47" t="s">
        <v>48</v>
      </c>
      <c r="D38" s="46">
        <f>'НКС уч 1'!C30</f>
        <v>1406537.02</v>
      </c>
      <c r="E38" s="47" t="s">
        <v>48</v>
      </c>
      <c r="F38" s="47" t="s">
        <v>48</v>
      </c>
      <c r="G38" s="47" t="s">
        <v>48</v>
      </c>
      <c r="H38" s="47" t="s">
        <v>48</v>
      </c>
      <c r="I38" s="47" t="s">
        <v>48</v>
      </c>
      <c r="J38" s="48">
        <f>SUM(C38:H38)</f>
        <v>1406537.02</v>
      </c>
    </row>
    <row r="39" spans="1:10" ht="12.75">
      <c r="A39" s="66"/>
      <c r="B39" s="49" t="s">
        <v>6</v>
      </c>
      <c r="C39" s="47" t="s">
        <v>48</v>
      </c>
      <c r="D39" s="46">
        <f>'НКС уч 1'!C31</f>
        <v>1364723.3399999999</v>
      </c>
      <c r="E39" s="47" t="s">
        <v>48</v>
      </c>
      <c r="F39" s="47" t="s">
        <v>48</v>
      </c>
      <c r="G39" s="47" t="s">
        <v>48</v>
      </c>
      <c r="H39" s="47" t="s">
        <v>48</v>
      </c>
      <c r="I39" s="47" t="s">
        <v>48</v>
      </c>
      <c r="J39" s="48">
        <f>SUM(C39:H39)</f>
        <v>1364723.3399999999</v>
      </c>
    </row>
    <row r="40" spans="1:10" ht="12.75">
      <c r="A40" s="66"/>
      <c r="B40" s="17" t="s">
        <v>8</v>
      </c>
      <c r="C40" s="47" t="s">
        <v>48</v>
      </c>
      <c r="D40" s="46">
        <f>'НКС уч 1'!C33</f>
        <v>1450339.96</v>
      </c>
      <c r="E40" s="47" t="s">
        <v>48</v>
      </c>
      <c r="F40" s="47" t="s">
        <v>48</v>
      </c>
      <c r="G40" s="47" t="s">
        <v>48</v>
      </c>
      <c r="H40" s="47" t="s">
        <v>48</v>
      </c>
      <c r="I40" s="47" t="s">
        <v>48</v>
      </c>
      <c r="J40" s="48">
        <f>SUM(C40:H40)</f>
        <v>1450339.96</v>
      </c>
    </row>
    <row r="41" spans="1:10" ht="12.75">
      <c r="A41" s="66"/>
      <c r="B41" s="49" t="s">
        <v>9</v>
      </c>
      <c r="C41" s="47" t="s">
        <v>48</v>
      </c>
      <c r="D41" s="46">
        <f>'НКС уч 1'!C34</f>
        <v>85616.62000000011</v>
      </c>
      <c r="E41" s="47" t="s">
        <v>48</v>
      </c>
      <c r="F41" s="47" t="s">
        <v>48</v>
      </c>
      <c r="G41" s="47" t="s">
        <v>48</v>
      </c>
      <c r="H41" s="47" t="s">
        <v>48</v>
      </c>
      <c r="I41" s="47" t="s">
        <v>48</v>
      </c>
      <c r="J41" s="48">
        <f>SUM(C41:H41)</f>
        <v>85616.62000000011</v>
      </c>
    </row>
    <row r="42" spans="1:10" ht="7.5" customHeight="1">
      <c r="A42" s="18"/>
      <c r="B42" s="18"/>
      <c r="C42" s="18"/>
      <c r="D42" s="50"/>
      <c r="E42" s="18"/>
      <c r="F42" s="18"/>
      <c r="G42" s="18"/>
      <c r="H42" s="18"/>
      <c r="I42" s="18"/>
      <c r="J42" s="48"/>
    </row>
    <row r="43" spans="1:10" ht="12.75">
      <c r="A43" s="66" t="s">
        <v>41</v>
      </c>
      <c r="B43" s="49" t="s">
        <v>5</v>
      </c>
      <c r="C43" s="47" t="s">
        <v>48</v>
      </c>
      <c r="D43" s="47" t="s">
        <v>48</v>
      </c>
      <c r="E43" s="46">
        <f>'НКС уч 2'!C30</f>
        <v>1803630.7</v>
      </c>
      <c r="F43" s="47" t="s">
        <v>48</v>
      </c>
      <c r="G43" s="47" t="s">
        <v>48</v>
      </c>
      <c r="H43" s="47" t="s">
        <v>48</v>
      </c>
      <c r="I43" s="47" t="s">
        <v>48</v>
      </c>
      <c r="J43" s="48">
        <f>SUM(C43:H43)</f>
        <v>1803630.7</v>
      </c>
    </row>
    <row r="44" spans="1:10" ht="12.75">
      <c r="A44" s="66"/>
      <c r="B44" s="49" t="s">
        <v>6</v>
      </c>
      <c r="C44" s="47" t="s">
        <v>48</v>
      </c>
      <c r="D44" s="47" t="s">
        <v>48</v>
      </c>
      <c r="E44" s="46">
        <f>'НКС уч 2'!C31</f>
        <v>1470861.21</v>
      </c>
      <c r="F44" s="47" t="s">
        <v>48</v>
      </c>
      <c r="G44" s="47" t="s">
        <v>48</v>
      </c>
      <c r="H44" s="47" t="s">
        <v>48</v>
      </c>
      <c r="I44" s="47" t="s">
        <v>48</v>
      </c>
      <c r="J44" s="48">
        <f>SUM(C44:H44)</f>
        <v>1470861.21</v>
      </c>
    </row>
    <row r="45" spans="1:10" ht="12.75">
      <c r="A45" s="66"/>
      <c r="B45" s="17" t="s">
        <v>8</v>
      </c>
      <c r="C45" s="47" t="s">
        <v>48</v>
      </c>
      <c r="D45" s="47" t="s">
        <v>48</v>
      </c>
      <c r="E45" s="46">
        <f>'НКС уч 2'!C33</f>
        <v>1436839.1199999999</v>
      </c>
      <c r="F45" s="47" t="s">
        <v>48</v>
      </c>
      <c r="G45" s="47" t="s">
        <v>48</v>
      </c>
      <c r="H45" s="47" t="s">
        <v>48</v>
      </c>
      <c r="I45" s="47" t="s">
        <v>48</v>
      </c>
      <c r="J45" s="48">
        <f>SUM(C45:H45)</f>
        <v>1436839.1199999999</v>
      </c>
    </row>
    <row r="46" spans="1:10" ht="12.75">
      <c r="A46" s="66"/>
      <c r="B46" s="49" t="s">
        <v>9</v>
      </c>
      <c r="C46" s="47" t="s">
        <v>48</v>
      </c>
      <c r="D46" s="47" t="s">
        <v>48</v>
      </c>
      <c r="E46" s="46">
        <f>'НКС уч 2'!C34</f>
        <v>-34022.090000000084</v>
      </c>
      <c r="F46" s="47" t="s">
        <v>48</v>
      </c>
      <c r="G46" s="47" t="s">
        <v>48</v>
      </c>
      <c r="H46" s="47" t="s">
        <v>48</v>
      </c>
      <c r="I46" s="47" t="s">
        <v>48</v>
      </c>
      <c r="J46" s="48">
        <f>SUM(C46:H46)</f>
        <v>-34022.090000000084</v>
      </c>
    </row>
    <row r="47" spans="1:10" ht="7.5" customHeight="1">
      <c r="A47" s="18"/>
      <c r="B47" s="18"/>
      <c r="C47" s="18"/>
      <c r="D47" s="50"/>
      <c r="E47" s="18"/>
      <c r="F47" s="18"/>
      <c r="G47" s="18"/>
      <c r="H47" s="18"/>
      <c r="I47" s="18"/>
      <c r="J47" s="48"/>
    </row>
    <row r="48" spans="1:10" ht="12.75">
      <c r="A48" s="66" t="s">
        <v>51</v>
      </c>
      <c r="B48" s="49" t="s">
        <v>5</v>
      </c>
      <c r="C48" s="47" t="s">
        <v>48</v>
      </c>
      <c r="D48" s="47" t="s">
        <v>48</v>
      </c>
      <c r="E48" s="47" t="s">
        <v>48</v>
      </c>
      <c r="F48" s="47" t="s">
        <v>48</v>
      </c>
      <c r="G48" s="47" t="s">
        <v>48</v>
      </c>
      <c r="H48" s="47" t="s">
        <v>48</v>
      </c>
      <c r="I48" s="47" t="s">
        <v>48</v>
      </c>
      <c r="J48" s="48">
        <f>SUM(C48:H48)</f>
        <v>0</v>
      </c>
    </row>
    <row r="49" spans="1:10" ht="12.75">
      <c r="A49" s="66"/>
      <c r="B49" s="49" t="s">
        <v>6</v>
      </c>
      <c r="C49" s="47" t="s">
        <v>48</v>
      </c>
      <c r="D49" s="47" t="s">
        <v>48</v>
      </c>
      <c r="E49" s="47" t="s">
        <v>48</v>
      </c>
      <c r="F49" s="47" t="s">
        <v>48</v>
      </c>
      <c r="G49" s="47" t="s">
        <v>48</v>
      </c>
      <c r="H49" s="47" t="s">
        <v>48</v>
      </c>
      <c r="I49" s="47" t="s">
        <v>48</v>
      </c>
      <c r="J49" s="48">
        <f>SUM(C49:H49)</f>
        <v>0</v>
      </c>
    </row>
    <row r="50" spans="1:10" ht="12.75">
      <c r="A50" s="66"/>
      <c r="B50" s="17" t="s">
        <v>8</v>
      </c>
      <c r="C50" s="47" t="s">
        <v>48</v>
      </c>
      <c r="D50" s="47" t="s">
        <v>48</v>
      </c>
      <c r="E50" s="47" t="s">
        <v>48</v>
      </c>
      <c r="F50" s="47" t="s">
        <v>48</v>
      </c>
      <c r="G50" s="47" t="s">
        <v>48</v>
      </c>
      <c r="H50" s="47" t="s">
        <v>48</v>
      </c>
      <c r="I50" s="47" t="s">
        <v>48</v>
      </c>
      <c r="J50" s="48">
        <f>SUM(C50:H50)</f>
        <v>0</v>
      </c>
    </row>
    <row r="51" spans="1:10" ht="12.75">
      <c r="A51" s="66"/>
      <c r="B51" s="14" t="s">
        <v>52</v>
      </c>
      <c r="C51" s="47" t="s">
        <v>48</v>
      </c>
      <c r="D51" s="47" t="s">
        <v>48</v>
      </c>
      <c r="E51" s="47" t="s">
        <v>48</v>
      </c>
      <c r="F51" s="47" t="s">
        <v>48</v>
      </c>
      <c r="G51" s="47" t="s">
        <v>48</v>
      </c>
      <c r="H51" s="47" t="s">
        <v>48</v>
      </c>
      <c r="I51" s="47" t="s">
        <v>48</v>
      </c>
      <c r="J51" s="48">
        <f>SUM(C51:H51)</f>
        <v>0</v>
      </c>
    </row>
    <row r="52" spans="1:10" ht="7.5" customHeight="1">
      <c r="A52" s="18"/>
      <c r="B52" s="18"/>
      <c r="C52" s="18"/>
      <c r="D52" s="50"/>
      <c r="E52" s="18"/>
      <c r="F52" s="18"/>
      <c r="G52" s="18"/>
      <c r="H52" s="18"/>
      <c r="I52" s="18"/>
      <c r="J52" s="48"/>
    </row>
    <row r="53" spans="1:10" ht="12.75">
      <c r="A53" s="66" t="s">
        <v>42</v>
      </c>
      <c r="B53" s="49" t="s">
        <v>5</v>
      </c>
      <c r="C53" s="47" t="s">
        <v>48</v>
      </c>
      <c r="D53" s="47" t="s">
        <v>48</v>
      </c>
      <c r="E53" s="47" t="s">
        <v>48</v>
      </c>
      <c r="F53" s="46">
        <f>Северянка1!C18</f>
        <v>1638823.33</v>
      </c>
      <c r="G53" s="47" t="s">
        <v>48</v>
      </c>
      <c r="H53" s="47" t="s">
        <v>48</v>
      </c>
      <c r="I53" s="47" t="s">
        <v>48</v>
      </c>
      <c r="J53" s="48">
        <f>SUM(C53:H53)</f>
        <v>1638823.33</v>
      </c>
    </row>
    <row r="54" spans="1:10" ht="12.75">
      <c r="A54" s="66"/>
      <c r="B54" s="49" t="s">
        <v>6</v>
      </c>
      <c r="C54" s="47" t="s">
        <v>48</v>
      </c>
      <c r="D54" s="47" t="s">
        <v>48</v>
      </c>
      <c r="E54" s="47" t="s">
        <v>48</v>
      </c>
      <c r="F54" s="46">
        <f>Северянка1!C19</f>
        <v>1640567.97</v>
      </c>
      <c r="G54" s="47" t="s">
        <v>48</v>
      </c>
      <c r="H54" s="47" t="s">
        <v>48</v>
      </c>
      <c r="I54" s="47" t="s">
        <v>48</v>
      </c>
      <c r="J54" s="48">
        <f>SUM(C54:H54)</f>
        <v>1640567.97</v>
      </c>
    </row>
    <row r="55" spans="1:10" ht="12.75">
      <c r="A55" s="66"/>
      <c r="B55" s="17" t="s">
        <v>8</v>
      </c>
      <c r="C55" s="47" t="s">
        <v>48</v>
      </c>
      <c r="D55" s="47" t="s">
        <v>48</v>
      </c>
      <c r="E55" s="47" t="s">
        <v>48</v>
      </c>
      <c r="F55" s="46">
        <f>Северянка1!C21</f>
        <v>1653530.57</v>
      </c>
      <c r="G55" s="47" t="s">
        <v>48</v>
      </c>
      <c r="H55" s="47" t="s">
        <v>48</v>
      </c>
      <c r="I55" s="47" t="s">
        <v>48</v>
      </c>
      <c r="J55" s="48">
        <f>SUM(C55:H55)</f>
        <v>1653530.57</v>
      </c>
    </row>
    <row r="56" spans="1:10" ht="12.75">
      <c r="A56" s="66"/>
      <c r="B56" s="14" t="s">
        <v>9</v>
      </c>
      <c r="C56" s="47" t="s">
        <v>48</v>
      </c>
      <c r="D56" s="47" t="s">
        <v>48</v>
      </c>
      <c r="E56" s="47" t="s">
        <v>48</v>
      </c>
      <c r="F56" s="46">
        <f>Северянка1!C22</f>
        <v>12962.600000000093</v>
      </c>
      <c r="G56" s="47" t="s">
        <v>48</v>
      </c>
      <c r="H56" s="47" t="s">
        <v>48</v>
      </c>
      <c r="I56" s="47" t="s">
        <v>48</v>
      </c>
      <c r="J56" s="48">
        <f>SUM(C56:H56)</f>
        <v>12962.600000000093</v>
      </c>
    </row>
    <row r="57" spans="1:10" ht="7.5" customHeight="1">
      <c r="A57" s="18"/>
      <c r="B57" s="18"/>
      <c r="C57" s="18"/>
      <c r="D57" s="50"/>
      <c r="E57" s="18"/>
      <c r="F57" s="18"/>
      <c r="G57" s="18"/>
      <c r="H57" s="18"/>
      <c r="I57" s="18"/>
      <c r="J57" s="48"/>
    </row>
    <row r="58" spans="1:10" ht="12.75">
      <c r="A58" s="66" t="s">
        <v>43</v>
      </c>
      <c r="B58" s="49" t="s">
        <v>5</v>
      </c>
      <c r="C58" s="47" t="s">
        <v>48</v>
      </c>
      <c r="D58" s="47" t="s">
        <v>48</v>
      </c>
      <c r="E58" s="47" t="s">
        <v>48</v>
      </c>
      <c r="F58" s="47" t="s">
        <v>48</v>
      </c>
      <c r="G58" s="46">
        <f>Северянка2!C24</f>
        <v>361303.56</v>
      </c>
      <c r="H58" s="47" t="s">
        <v>48</v>
      </c>
      <c r="I58" s="47" t="s">
        <v>48</v>
      </c>
      <c r="J58" s="48">
        <f>SUM(C58:H58)</f>
        <v>361303.56</v>
      </c>
    </row>
    <row r="59" spans="1:10" ht="12.75">
      <c r="A59" s="66"/>
      <c r="B59" s="49" t="s">
        <v>6</v>
      </c>
      <c r="C59" s="47" t="s">
        <v>48</v>
      </c>
      <c r="D59" s="47" t="s">
        <v>48</v>
      </c>
      <c r="E59" s="47" t="s">
        <v>48</v>
      </c>
      <c r="F59" s="47" t="s">
        <v>48</v>
      </c>
      <c r="G59" s="46">
        <f>Северянка2!C25</f>
        <v>390744.30000000005</v>
      </c>
      <c r="H59" s="47" t="s">
        <v>48</v>
      </c>
      <c r="I59" s="47" t="s">
        <v>48</v>
      </c>
      <c r="J59" s="48">
        <f>SUM(C59:H59)</f>
        <v>390744.30000000005</v>
      </c>
    </row>
    <row r="60" spans="1:10" ht="12.75">
      <c r="A60" s="66"/>
      <c r="B60" s="17" t="s">
        <v>8</v>
      </c>
      <c r="C60" s="47" t="s">
        <v>48</v>
      </c>
      <c r="D60" s="47" t="s">
        <v>48</v>
      </c>
      <c r="E60" s="47" t="s">
        <v>48</v>
      </c>
      <c r="F60" s="47" t="s">
        <v>48</v>
      </c>
      <c r="G60" s="46">
        <f>Северянка2!C27</f>
        <v>392798.05</v>
      </c>
      <c r="H60" s="47" t="s">
        <v>48</v>
      </c>
      <c r="I60" s="47" t="s">
        <v>48</v>
      </c>
      <c r="J60" s="48">
        <f>SUM(C60:H60)</f>
        <v>392798.05</v>
      </c>
    </row>
    <row r="61" spans="1:10" ht="12.75">
      <c r="A61" s="66"/>
      <c r="B61" s="14" t="s">
        <v>9</v>
      </c>
      <c r="C61" s="47" t="s">
        <v>48</v>
      </c>
      <c r="D61" s="47" t="s">
        <v>48</v>
      </c>
      <c r="E61" s="47" t="s">
        <v>48</v>
      </c>
      <c r="F61" s="47" t="s">
        <v>48</v>
      </c>
      <c r="G61" s="46">
        <f>Северянка2!C28</f>
        <v>2053.749999999942</v>
      </c>
      <c r="H61" s="47" t="s">
        <v>48</v>
      </c>
      <c r="I61" s="47" t="s">
        <v>48</v>
      </c>
      <c r="J61" s="48">
        <f>SUM(C61:H61)</f>
        <v>2053.749999999942</v>
      </c>
    </row>
    <row r="62" spans="1:10" ht="7.5" customHeight="1">
      <c r="A62" s="18"/>
      <c r="B62" s="18"/>
      <c r="C62" s="18"/>
      <c r="D62" s="50"/>
      <c r="E62" s="18"/>
      <c r="F62" s="18"/>
      <c r="G62" s="18"/>
      <c r="H62" s="18"/>
      <c r="I62" s="18"/>
      <c r="J62" s="48"/>
    </row>
    <row r="63" spans="1:10" ht="12.75">
      <c r="A63" s="66" t="s">
        <v>53</v>
      </c>
      <c r="B63" s="49" t="s">
        <v>5</v>
      </c>
      <c r="C63" s="47" t="s">
        <v>48</v>
      </c>
      <c r="D63" s="47" t="s">
        <v>48</v>
      </c>
      <c r="E63" s="47" t="s">
        <v>48</v>
      </c>
      <c r="F63" s="47" t="s">
        <v>48</v>
      </c>
      <c r="G63" s="47" t="s">
        <v>48</v>
      </c>
      <c r="H63" s="46">
        <f>'МУП СПМР'!C6</f>
        <v>2610398.94</v>
      </c>
      <c r="I63" s="47" t="s">
        <v>48</v>
      </c>
      <c r="J63" s="48">
        <f>SUM(C63:H63)</f>
        <v>2610398.94</v>
      </c>
    </row>
    <row r="64" spans="1:10" ht="12.75">
      <c r="A64" s="66"/>
      <c r="B64" s="49" t="s">
        <v>6</v>
      </c>
      <c r="C64" s="47" t="s">
        <v>48</v>
      </c>
      <c r="D64" s="47" t="s">
        <v>48</v>
      </c>
      <c r="E64" s="47" t="s">
        <v>48</v>
      </c>
      <c r="F64" s="47" t="s">
        <v>48</v>
      </c>
      <c r="G64" s="47" t="s">
        <v>48</v>
      </c>
      <c r="H64" s="46">
        <f>'МУП СПМР'!C7</f>
        <v>2437301.12</v>
      </c>
      <c r="I64" s="47" t="s">
        <v>48</v>
      </c>
      <c r="J64" s="48">
        <f>SUM(C64:H64)</f>
        <v>2437301.12</v>
      </c>
    </row>
    <row r="65" spans="1:10" ht="12.75">
      <c r="A65" s="66"/>
      <c r="B65" s="17" t="s">
        <v>8</v>
      </c>
      <c r="C65" s="47" t="s">
        <v>48</v>
      </c>
      <c r="D65" s="47" t="s">
        <v>48</v>
      </c>
      <c r="E65" s="47" t="s">
        <v>48</v>
      </c>
      <c r="F65" s="47" t="s">
        <v>48</v>
      </c>
      <c r="G65" s="47" t="s">
        <v>48</v>
      </c>
      <c r="H65" s="46">
        <f>'МУП СПМР'!C9</f>
        <v>2452500</v>
      </c>
      <c r="I65" s="47" t="s">
        <v>48</v>
      </c>
      <c r="J65" s="48">
        <f>SUM(C65:H65)</f>
        <v>2452500</v>
      </c>
    </row>
    <row r="66" spans="1:10" ht="12.75">
      <c r="A66" s="66"/>
      <c r="B66" s="14" t="s">
        <v>9</v>
      </c>
      <c r="C66" s="47" t="s">
        <v>48</v>
      </c>
      <c r="D66" s="47" t="s">
        <v>48</v>
      </c>
      <c r="E66" s="47" t="s">
        <v>48</v>
      </c>
      <c r="F66" s="47" t="s">
        <v>48</v>
      </c>
      <c r="G66" s="47" t="s">
        <v>48</v>
      </c>
      <c r="H66" s="46">
        <f>'МУП СПМР'!C10</f>
        <v>15198.879999999888</v>
      </c>
      <c r="I66" s="47" t="s">
        <v>48</v>
      </c>
      <c r="J66" s="48">
        <f>SUM(C66:H66)</f>
        <v>15198.879999999888</v>
      </c>
    </row>
    <row r="67" spans="1:10" ht="7.5" customHeight="1">
      <c r="A67" s="18"/>
      <c r="B67" s="18"/>
      <c r="C67" s="18"/>
      <c r="D67" s="50"/>
      <c r="E67" s="18"/>
      <c r="F67" s="18"/>
      <c r="G67" s="18"/>
      <c r="H67" s="18"/>
      <c r="I67" s="18"/>
      <c r="J67" s="18"/>
    </row>
    <row r="68" spans="1:10" ht="12.75">
      <c r="A68" s="66" t="s">
        <v>35</v>
      </c>
      <c r="B68" s="51" t="s">
        <v>5</v>
      </c>
      <c r="C68" s="47"/>
      <c r="D68" s="47"/>
      <c r="E68" s="52" t="s">
        <v>48</v>
      </c>
      <c r="F68" s="47" t="s">
        <v>48</v>
      </c>
      <c r="G68" s="47" t="s">
        <v>48</v>
      </c>
      <c r="H68" s="47" t="s">
        <v>54</v>
      </c>
      <c r="I68" s="46">
        <f>'247 дом'!C8</f>
        <v>698886.2</v>
      </c>
      <c r="J68" s="48">
        <f>SUM(C68:H68)</f>
        <v>0</v>
      </c>
    </row>
    <row r="69" spans="1:10" ht="12.75">
      <c r="A69" s="66"/>
      <c r="B69" s="51" t="s">
        <v>6</v>
      </c>
      <c r="C69" s="47"/>
      <c r="D69" s="47"/>
      <c r="E69" s="52" t="s">
        <v>48</v>
      </c>
      <c r="F69" s="47" t="s">
        <v>48</v>
      </c>
      <c r="G69" s="47" t="s">
        <v>48</v>
      </c>
      <c r="H69" s="47" t="s">
        <v>54</v>
      </c>
      <c r="I69" s="46">
        <f>'247 дом'!C9</f>
        <v>556359.3699999999</v>
      </c>
      <c r="J69" s="48">
        <f>SUM(C69:H69)</f>
        <v>0</v>
      </c>
    </row>
    <row r="70" spans="1:10" ht="12.75">
      <c r="A70" s="66"/>
      <c r="B70" s="53" t="s">
        <v>8</v>
      </c>
      <c r="C70" s="47"/>
      <c r="D70" s="47"/>
      <c r="E70" s="52" t="s">
        <v>48</v>
      </c>
      <c r="F70" s="47" t="s">
        <v>48</v>
      </c>
      <c r="G70" s="47" t="s">
        <v>48</v>
      </c>
      <c r="H70" s="47" t="s">
        <v>54</v>
      </c>
      <c r="I70" s="46">
        <f>'247 дом'!C11</f>
        <v>525400</v>
      </c>
      <c r="J70" s="48">
        <f>SUM(C70:H70)</f>
        <v>0</v>
      </c>
    </row>
    <row r="71" spans="1:10" ht="12.75">
      <c r="A71" s="66"/>
      <c r="B71" s="54" t="s">
        <v>9</v>
      </c>
      <c r="C71" s="47"/>
      <c r="D71" s="47"/>
      <c r="E71" s="52" t="s">
        <v>48</v>
      </c>
      <c r="F71" s="47" t="s">
        <v>48</v>
      </c>
      <c r="G71" s="47" t="s">
        <v>48</v>
      </c>
      <c r="H71" s="47" t="s">
        <v>54</v>
      </c>
      <c r="I71" s="46">
        <f>'247 дом'!C12</f>
        <v>-30959.36999999988</v>
      </c>
      <c r="J71" s="48">
        <f>SUM(C71:H71)</f>
        <v>0</v>
      </c>
    </row>
    <row r="72" spans="1:10" ht="7.5" customHeight="1">
      <c r="A72" s="18"/>
      <c r="B72" s="18"/>
      <c r="C72" s="18"/>
      <c r="D72" s="50"/>
      <c r="E72" s="18"/>
      <c r="F72" s="18"/>
      <c r="G72" s="18"/>
      <c r="H72" s="18"/>
      <c r="I72" s="18"/>
      <c r="J72" s="18"/>
    </row>
    <row r="73" spans="1:10" s="11" customFormat="1" ht="12.75">
      <c r="A73" s="55" t="s">
        <v>55</v>
      </c>
      <c r="B73" s="55" t="s">
        <v>56</v>
      </c>
      <c r="C73" s="55" t="s">
        <v>57</v>
      </c>
      <c r="D73" s="55" t="s">
        <v>40</v>
      </c>
      <c r="E73" s="55" t="s">
        <v>41</v>
      </c>
      <c r="F73" s="55" t="s">
        <v>58</v>
      </c>
      <c r="G73" s="55" t="s">
        <v>59</v>
      </c>
      <c r="H73" s="55" t="s">
        <v>44</v>
      </c>
      <c r="I73" s="56" t="s">
        <v>45</v>
      </c>
      <c r="J73" s="57" t="s">
        <v>46</v>
      </c>
    </row>
    <row r="74" spans="1:10" ht="12.75">
      <c r="A74" s="70" t="s">
        <v>46</v>
      </c>
      <c r="B74" s="55" t="s">
        <v>5</v>
      </c>
      <c r="C74" s="58">
        <f>C4+C9+C14+C28+C33</f>
        <v>290054.75</v>
      </c>
      <c r="D74" s="58">
        <f>D4+D9+D14+D28+D38</f>
        <v>4358565.1899999995</v>
      </c>
      <c r="E74" s="58">
        <f>E4+E9+E14+E28+E43</f>
        <v>4604978.35</v>
      </c>
      <c r="F74" s="58">
        <f>F28+F19+F53</f>
        <v>4182885.6</v>
      </c>
      <c r="G74" s="58">
        <f>G9+G28+G19+G58</f>
        <v>1374935.77</v>
      </c>
      <c r="H74" s="58">
        <f>H63</f>
        <v>2610398.94</v>
      </c>
      <c r="I74" s="58">
        <f>I68</f>
        <v>698886.2</v>
      </c>
      <c r="J74" s="58">
        <f>SUM(C74:I74)</f>
        <v>18120704.799999997</v>
      </c>
    </row>
    <row r="75" spans="1:10" ht="12.75" customHeight="1">
      <c r="A75" s="70"/>
      <c r="B75" s="55" t="s">
        <v>6</v>
      </c>
      <c r="C75" s="58">
        <f>C5+C10+C15+C29+C34</f>
        <v>271829.31</v>
      </c>
      <c r="D75" s="58">
        <f>D5+D10+D15+D29+D39</f>
        <v>4173337.3</v>
      </c>
      <c r="E75" s="58">
        <f>E5+E10+E15+E29+E44</f>
        <v>4235765.609999999</v>
      </c>
      <c r="F75" s="58">
        <f>F29+F20+F54</f>
        <v>4079017.6000000006</v>
      </c>
      <c r="G75" s="58">
        <f>G10+G29+G20+G59</f>
        <v>1402023.2999999998</v>
      </c>
      <c r="H75" s="58">
        <f>H64</f>
        <v>2437301.12</v>
      </c>
      <c r="I75" s="58">
        <f>I69</f>
        <v>556359.3699999999</v>
      </c>
      <c r="J75" s="58">
        <f>SUM(C75:I75)</f>
        <v>17155633.610000003</v>
      </c>
    </row>
    <row r="76" spans="1:10" ht="12.75" customHeight="1">
      <c r="A76" s="70"/>
      <c r="B76" s="59" t="s">
        <v>60</v>
      </c>
      <c r="C76" s="60">
        <f aca="true" t="shared" si="0" ref="C76:I76">C75-C74</f>
        <v>-18225.440000000002</v>
      </c>
      <c r="D76" s="60">
        <f t="shared" si="0"/>
        <v>-185227.88999999966</v>
      </c>
      <c r="E76" s="60">
        <f t="shared" si="0"/>
        <v>-369212.7400000002</v>
      </c>
      <c r="F76" s="60">
        <f t="shared" si="0"/>
        <v>-103867.99999999953</v>
      </c>
      <c r="G76" s="60">
        <f t="shared" si="0"/>
        <v>27087.529999999795</v>
      </c>
      <c r="H76" s="60">
        <f t="shared" si="0"/>
        <v>-173097.81999999983</v>
      </c>
      <c r="I76" s="60">
        <f t="shared" si="0"/>
        <v>-142526.83000000007</v>
      </c>
      <c r="J76" s="60">
        <f>SUM(C76:I76)</f>
        <v>-965071.1899999995</v>
      </c>
    </row>
    <row r="77" spans="1:10" ht="12.75" customHeight="1">
      <c r="A77" s="70"/>
      <c r="B77" s="55" t="s">
        <v>61</v>
      </c>
      <c r="C77" s="61">
        <f aca="true" t="shared" si="1" ref="C77:J77">C75/C74</f>
        <v>0.937165517889295</v>
      </c>
      <c r="D77" s="61">
        <f t="shared" si="1"/>
        <v>0.9575025537245665</v>
      </c>
      <c r="E77" s="61">
        <f t="shared" si="1"/>
        <v>0.9198231322846501</v>
      </c>
      <c r="F77" s="61">
        <f t="shared" si="1"/>
        <v>0.9751683383356218</v>
      </c>
      <c r="G77" s="61">
        <f t="shared" si="1"/>
        <v>1.019700942102917</v>
      </c>
      <c r="H77" s="61">
        <f t="shared" si="1"/>
        <v>0.933689131822893</v>
      </c>
      <c r="I77" s="61">
        <f t="shared" si="1"/>
        <v>0.7960657543388322</v>
      </c>
      <c r="J77" s="62">
        <f t="shared" si="1"/>
        <v>0.9467420720854084</v>
      </c>
    </row>
    <row r="78" spans="1:10" ht="12" customHeight="1">
      <c r="A78" s="70"/>
      <c r="B78" s="55" t="s">
        <v>8</v>
      </c>
      <c r="C78" s="58">
        <f>C6+C16+C30+C35</f>
        <v>283390.9</v>
      </c>
      <c r="D78" s="58">
        <f>D6+D11+D16+D30+D40</f>
        <v>4176015.5600000005</v>
      </c>
      <c r="E78" s="58">
        <f>E6+E11+E16+E30+E45</f>
        <v>4240178.15</v>
      </c>
      <c r="F78" s="58">
        <f>F30+F21+F55</f>
        <v>4147279.790000001</v>
      </c>
      <c r="G78" s="58">
        <f>G11+G30+G21+G60</f>
        <v>1378592.8299999998</v>
      </c>
      <c r="H78" s="58">
        <f>H65</f>
        <v>2452500</v>
      </c>
      <c r="I78" s="58">
        <f>I70</f>
        <v>525400</v>
      </c>
      <c r="J78" s="58">
        <f>SUM(C78:I78)</f>
        <v>17203357.230000004</v>
      </c>
    </row>
    <row r="79" spans="1:10" ht="12.75" customHeight="1">
      <c r="A79" s="70"/>
      <c r="B79" s="59" t="s">
        <v>62</v>
      </c>
      <c r="C79" s="63">
        <f>C7+C31+C36</f>
        <v>11561.590000000004</v>
      </c>
      <c r="D79" s="63">
        <f>D7+D12+D17+D31+D41</f>
        <v>2678.260000000475</v>
      </c>
      <c r="E79" s="63">
        <f>E7+E12+E17+E31+E46</f>
        <v>4412.540000000212</v>
      </c>
      <c r="F79" s="63">
        <f>F31+F22+F56</f>
        <v>68262.1900000003</v>
      </c>
      <c r="G79" s="63">
        <f>G12+G31+G22+G61</f>
        <v>-23430.469999999965</v>
      </c>
      <c r="H79" s="63">
        <f>H66</f>
        <v>15198.879999999888</v>
      </c>
      <c r="I79" s="63">
        <f>I71</f>
        <v>-30959.36999999988</v>
      </c>
      <c r="J79" s="60">
        <f>SUM(C79:I79)</f>
        <v>47723.620000001014</v>
      </c>
    </row>
    <row r="80" spans="1:10" ht="6" customHeight="1">
      <c r="A80" s="64"/>
      <c r="B80" s="64"/>
      <c r="C80" s="64"/>
      <c r="D80" s="65"/>
      <c r="E80" s="64"/>
      <c r="F80" s="64"/>
      <c r="G80" s="64"/>
      <c r="H80" s="64"/>
      <c r="I80" s="64"/>
      <c r="J80" s="64"/>
    </row>
    <row r="84" ht="12.75">
      <c r="J84" s="1" t="s">
        <v>63</v>
      </c>
    </row>
    <row r="85" ht="12.75">
      <c r="J85" s="1" t="s">
        <v>64</v>
      </c>
    </row>
  </sheetData>
  <sheetProtection/>
  <mergeCells count="15">
    <mergeCell ref="A63:A66"/>
    <mergeCell ref="A68:A71"/>
    <mergeCell ref="A74:A79"/>
    <mergeCell ref="A33:A36"/>
    <mergeCell ref="A38:A41"/>
    <mergeCell ref="A43:A46"/>
    <mergeCell ref="A48:A51"/>
    <mergeCell ref="A53:A56"/>
    <mergeCell ref="A58:A61"/>
    <mergeCell ref="A4:A7"/>
    <mergeCell ref="A9:A12"/>
    <mergeCell ref="A14:A17"/>
    <mergeCell ref="A19:A22"/>
    <mergeCell ref="A24:A26"/>
    <mergeCell ref="A28:A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kv1</dc:creator>
  <cp:keywords/>
  <dc:description/>
  <cp:lastModifiedBy>User kv1</cp:lastModifiedBy>
  <dcterms:created xsi:type="dcterms:W3CDTF">2014-04-21T08:26:53Z</dcterms:created>
  <dcterms:modified xsi:type="dcterms:W3CDTF">2014-05-08T05:30:20Z</dcterms:modified>
  <cp:category/>
  <cp:version/>
  <cp:contentType/>
  <cp:contentStatus/>
</cp:coreProperties>
</file>