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600" windowHeight="8205" tabRatio="661" activeTab="0"/>
  </bookViews>
  <sheets>
    <sheet name="ПосадЭнэрго" sheetId="1" r:id="rId1"/>
    <sheet name="НКС уч 1" sheetId="2" r:id="rId2"/>
    <sheet name="НКС уч 2" sheetId="3" r:id="rId3"/>
    <sheet name="Северянка1" sheetId="4" r:id="rId4"/>
    <sheet name="Северянка2" sheetId="5" r:id="rId5"/>
    <sheet name="МУП СПМР" sheetId="6" r:id="rId6"/>
    <sheet name="247 дом" sheetId="7" r:id="rId7"/>
    <sheet name="Сводная" sheetId="8" r:id="rId8"/>
  </sheets>
  <definedNames/>
  <calcPr fullCalcOnLoad="1"/>
</workbook>
</file>

<file path=xl/sharedStrings.xml><?xml version="1.0" encoding="utf-8"?>
<sst xmlns="http://schemas.openxmlformats.org/spreadsheetml/2006/main" count="597" uniqueCount="64">
  <si>
    <t>Отчет по управляющей компании ООО Посад-Энэрго</t>
  </si>
  <si>
    <t>Наименование ресурсоснабжающих организаций</t>
  </si>
  <si>
    <t>Операции</t>
  </si>
  <si>
    <t>Сумма за текущий период</t>
  </si>
  <si>
    <t>СПТЭК</t>
  </si>
  <si>
    <t>начислено населению</t>
  </si>
  <si>
    <t>оплачено населением</t>
  </si>
  <si>
    <t>сальдо по оплатам насел.</t>
  </si>
  <si>
    <t>Перечислено поставщику</t>
  </si>
  <si>
    <t>сальдо по перечислению</t>
  </si>
  <si>
    <t>ТГК-СП</t>
  </si>
  <si>
    <t>Теплосеть</t>
  </si>
  <si>
    <t>Водоканал</t>
  </si>
  <si>
    <r>
      <t>ООО Посад-Энэрго        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</si>
  <si>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по ПосадЭнэрго</t>
  </si>
  <si>
    <t>Отчет по управляющей компании ООО НКС уч.№1</t>
  </si>
  <si>
    <r>
      <t>ООО НКС уч1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</si>
  <si>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по НКС уч.№1</t>
  </si>
  <si>
    <t>Отчет по управляющей компании ООО НКС уч.№2</t>
  </si>
  <si>
    <r>
      <t>ООО НКС уч2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</si>
  <si>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по НКС уч.№2</t>
  </si>
  <si>
    <t>Отчет по управляющей компании Северянка уч. №1</t>
  </si>
  <si>
    <t>ЗАО СТЭК</t>
  </si>
  <si>
    <r>
      <t>Северянка уч. №1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</si>
  <si>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Северянка уч.№1</t>
  </si>
  <si>
    <t>Отчет по управляющей компании Северянка уч. №2</t>
  </si>
  <si>
    <r>
      <t>Северянка уч. №2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</si>
  <si>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>Итого  Северянка уч.№2</t>
  </si>
  <si>
    <t>Отчет по управляющей компании ООО "УК МУП СПМР"</t>
  </si>
  <si>
    <r>
      <t>ООО "УК МУП СПМР" (</t>
    </r>
    <r>
      <rPr>
        <i/>
        <sz val="10"/>
        <rFont val="Arial"/>
        <family val="2"/>
      </rPr>
      <t>Содержание и ремонт</t>
    </r>
    <r>
      <rPr>
        <b/>
        <sz val="10"/>
        <rFont val="Arial"/>
        <family val="2"/>
      </rPr>
      <t>)</t>
    </r>
  </si>
  <si>
    <t xml:space="preserve">Отчет по начислениям и оплатам жильцов за жилищные услуги </t>
  </si>
  <si>
    <t>по жилому фонду</t>
  </si>
  <si>
    <t xml:space="preserve">Наименование поставщика услуг </t>
  </si>
  <si>
    <t>ФЕВРАЛЬ 2014г.</t>
  </si>
  <si>
    <t xml:space="preserve"> пр. Красной Армии Дом 247</t>
  </si>
  <si>
    <t>ООО "РСУ Углич"</t>
  </si>
  <si>
    <t>% оплаты</t>
  </si>
  <si>
    <t xml:space="preserve">Сводная таблица расчетов </t>
  </si>
  <si>
    <t>Организации</t>
  </si>
  <si>
    <t>ООО ПосадЭнэрго</t>
  </si>
  <si>
    <t>ООО НКС уч1</t>
  </si>
  <si>
    <t>ООО НКС уч2</t>
  </si>
  <si>
    <t>Северянка уч1</t>
  </si>
  <si>
    <t>Северянка уч2</t>
  </si>
  <si>
    <t>УК МУП СПМР</t>
  </si>
  <si>
    <t>247 дом</t>
  </si>
  <si>
    <t>ИТОГ:</t>
  </si>
  <si>
    <t>ТГК</t>
  </si>
  <si>
    <t xml:space="preserve"> -</t>
  </si>
  <si>
    <t>СТЭК</t>
  </si>
  <si>
    <t>НИИПХ</t>
  </si>
  <si>
    <t>ОАО Секар</t>
  </si>
  <si>
    <t>сальдо месяца</t>
  </si>
  <si>
    <t xml:space="preserve"> МУП УК СПМР</t>
  </si>
  <si>
    <t>-</t>
  </si>
  <si>
    <t>организации</t>
  </si>
  <si>
    <t>операции</t>
  </si>
  <si>
    <t>ООО Посад Энэрго</t>
  </si>
  <si>
    <t>Северянка  уч1</t>
  </si>
  <si>
    <t>Северянка  уч2</t>
  </si>
  <si>
    <t>Долг населения</t>
  </si>
  <si>
    <t>сальдо по перечислениям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</si>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</sst>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_ ;[Red]\-#,##0\ "/>
    <numFmt numFmtId="173" formatCode="d\ mmm;@"/>
    <numFmt numFmtId="174" formatCode="#,##0.00_ ;[Red]\-#,##0.00\ "/>
    <numFmt numFmtId="175" formatCode="0.0%"/>
    <numFmt numFmtId="176" formatCode="mm/yy"/>
    <numFmt numFmtId="177" formatCode="#,##0.0_ ;[Red]\-#,##0.0\ "/>
    <numFmt numFmtId="178" formatCode="#,##0;[Red]\-#,##0"/>
    <numFmt numFmtId="179" formatCode="mmm/yyyy"/>
  </numFmts>
  <fonts count="25">
    <font>
      <sz val="10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9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20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21" borderId="0" xfId="0" applyFont="1" applyFill="1" applyAlignment="1">
      <alignment/>
    </xf>
    <xf numFmtId="0" fontId="1" fillId="21" borderId="0" xfId="0" applyFont="1" applyFill="1" applyAlignment="1">
      <alignment/>
    </xf>
    <xf numFmtId="0" fontId="19" fillId="21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11" borderId="10" xfId="0" applyFont="1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"/>
    </xf>
    <xf numFmtId="0" fontId="20" fillId="11" borderId="11" xfId="0" applyFont="1" applyFill="1" applyBorder="1" applyAlignment="1">
      <alignment/>
    </xf>
    <xf numFmtId="0" fontId="20" fillId="0" borderId="0" xfId="0" applyFont="1" applyAlignment="1">
      <alignment/>
    </xf>
    <xf numFmtId="172" fontId="0" fillId="11" borderId="0" xfId="0" applyNumberFormat="1" applyFont="1" applyFill="1" applyBorder="1" applyAlignment="1">
      <alignment/>
    </xf>
    <xf numFmtId="173" fontId="0" fillId="11" borderId="0" xfId="0" applyNumberForma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11" borderId="0" xfId="0" applyFont="1" applyFill="1" applyBorder="1" applyAlignment="1">
      <alignment/>
    </xf>
    <xf numFmtId="174" fontId="1" fillId="11" borderId="0" xfId="0" applyNumberFormat="1" applyFont="1" applyFill="1" applyBorder="1" applyAlignment="1">
      <alignment/>
    </xf>
    <xf numFmtId="174" fontId="0" fillId="11" borderId="0" xfId="0" applyNumberFormat="1" applyFont="1" applyFill="1" applyBorder="1" applyAlignment="1">
      <alignment/>
    </xf>
    <xf numFmtId="0" fontId="1" fillId="16" borderId="10" xfId="0" applyFont="1" applyFill="1" applyBorder="1" applyAlignment="1">
      <alignment/>
    </xf>
    <xf numFmtId="17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3" fontId="0" fillId="11" borderId="0" xfId="0" applyNumberFormat="1" applyFill="1" applyBorder="1" applyAlignment="1">
      <alignment vertical="center"/>
    </xf>
    <xf numFmtId="174" fontId="0" fillId="0" borderId="0" xfId="0" applyNumberFormat="1" applyAlignment="1">
      <alignment/>
    </xf>
    <xf numFmtId="173" fontId="0" fillId="11" borderId="0" xfId="0" applyNumberFormat="1" applyFont="1" applyFill="1" applyAlignment="1">
      <alignment vertical="center"/>
    </xf>
    <xf numFmtId="4" fontId="0" fillId="0" borderId="0" xfId="0" applyNumberFormat="1" applyFont="1" applyAlignment="1">
      <alignment horizontal="right" vertical="center" wrapText="1"/>
    </xf>
    <xf numFmtId="174" fontId="0" fillId="16" borderId="13" xfId="0" applyNumberFormat="1" applyFont="1" applyFill="1" applyBorder="1" applyAlignment="1">
      <alignment/>
    </xf>
    <xf numFmtId="0" fontId="0" fillId="16" borderId="14" xfId="0" applyFont="1" applyFill="1" applyBorder="1" applyAlignment="1">
      <alignment/>
    </xf>
    <xf numFmtId="174" fontId="0" fillId="0" borderId="0" xfId="0" applyNumberFormat="1" applyFont="1" applyAlignment="1">
      <alignment/>
    </xf>
    <xf numFmtId="174" fontId="0" fillId="11" borderId="0" xfId="0" applyNumberFormat="1" applyFont="1" applyFill="1" applyAlignment="1">
      <alignment/>
    </xf>
    <xf numFmtId="172" fontId="0" fillId="11" borderId="0" xfId="0" applyNumberFormat="1" applyFont="1" applyFill="1" applyAlignment="1">
      <alignment/>
    </xf>
    <xf numFmtId="174" fontId="1" fillId="0" borderId="0" xfId="0" applyNumberFormat="1" applyFont="1" applyBorder="1" applyAlignment="1">
      <alignment/>
    </xf>
    <xf numFmtId="0" fontId="1" fillId="11" borderId="0" xfId="0" applyFont="1" applyFill="1" applyAlignment="1">
      <alignment/>
    </xf>
    <xf numFmtId="0" fontId="20" fillId="11" borderId="10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vertical="center"/>
    </xf>
    <xf numFmtId="173" fontId="0" fillId="11" borderId="0" xfId="0" applyNumberFormat="1" applyFill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1" fillId="11" borderId="0" xfId="0" applyFont="1" applyFill="1" applyAlignment="1">
      <alignment horizontal="right"/>
    </xf>
    <xf numFmtId="175" fontId="9" fillId="11" borderId="0" xfId="55" applyNumberFormat="1" applyFont="1" applyFill="1" applyBorder="1" applyAlignment="1" applyProtection="1">
      <alignment/>
      <protection/>
    </xf>
    <xf numFmtId="176" fontId="22" fillId="21" borderId="0" xfId="0" applyNumberFormat="1" applyFont="1" applyFill="1" applyAlignment="1">
      <alignment/>
    </xf>
    <xf numFmtId="0" fontId="9" fillId="11" borderId="10" xfId="0" applyFont="1" applyFill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0" fillId="11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8" fontId="1" fillId="11" borderId="0" xfId="0" applyNumberFormat="1" applyFont="1" applyFill="1" applyBorder="1" applyAlignment="1">
      <alignment/>
    </xf>
    <xf numFmtId="0" fontId="23" fillId="21" borderId="10" xfId="0" applyFont="1" applyFill="1" applyBorder="1" applyAlignment="1">
      <alignment/>
    </xf>
    <xf numFmtId="0" fontId="23" fillId="21" borderId="10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174" fontId="2" fillId="21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174" fontId="24" fillId="0" borderId="10" xfId="0" applyNumberFormat="1" applyFont="1" applyFill="1" applyBorder="1" applyAlignment="1">
      <alignment horizontal="right"/>
    </xf>
    <xf numFmtId="175" fontId="2" fillId="21" borderId="10" xfId="55" applyNumberFormat="1" applyFont="1" applyFill="1" applyBorder="1" applyAlignment="1" applyProtection="1">
      <alignment horizontal="right"/>
      <protection/>
    </xf>
    <xf numFmtId="10" fontId="2" fillId="21" borderId="10" xfId="55" applyNumberFormat="1" applyFont="1" applyFill="1" applyBorder="1" applyAlignment="1" applyProtection="1">
      <alignment horizontal="right"/>
      <protection/>
    </xf>
    <xf numFmtId="174" fontId="24" fillId="2" borderId="10" xfId="0" applyNumberFormat="1" applyFont="1" applyFill="1" applyBorder="1" applyAlignment="1">
      <alignment horizontal="right"/>
    </xf>
    <xf numFmtId="0" fontId="1" fillId="21" borderId="0" xfId="0" applyFont="1" applyFill="1" applyBorder="1" applyAlignment="1">
      <alignment/>
    </xf>
    <xf numFmtId="178" fontId="1" fillId="21" borderId="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/>
    </xf>
    <xf numFmtId="0" fontId="18" fillId="21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9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381000</xdr:colOff>
      <xdr:row>1</xdr:row>
      <xdr:rowOff>0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0</xdr:row>
      <xdr:rowOff>419100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466725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00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1390650</xdr:colOff>
      <xdr:row>0</xdr:row>
      <xdr:rowOff>419100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90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19050</xdr:colOff>
      <xdr:row>2</xdr:row>
      <xdr:rowOff>95250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38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1104900</xdr:colOff>
      <xdr:row>2</xdr:row>
      <xdr:rowOff>114300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2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752475</xdr:colOff>
      <xdr:row>0</xdr:row>
      <xdr:rowOff>447675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3"/>
  <sheetViews>
    <sheetView tabSelected="1" zoomScale="125" zoomScaleNormal="125" zoomScalePageLayoutView="0" workbookViewId="0" topLeftCell="A1">
      <pane xSplit="3" ySplit="5" topLeftCell="D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Y3" sqref="Y3"/>
    </sheetView>
  </sheetViews>
  <sheetFormatPr defaultColWidth="11.421875" defaultRowHeight="12.75"/>
  <cols>
    <col min="1" max="1" width="20.140625" style="1" customWidth="1"/>
    <col min="2" max="2" width="21.140625" style="1" customWidth="1"/>
    <col min="3" max="3" width="11.28125" style="1" customWidth="1"/>
    <col min="4" max="23" width="11.8515625" style="1" customWidth="1"/>
    <col min="24" max="16384" width="11.421875" style="1" customWidth="1"/>
  </cols>
  <sheetData>
    <row r="1" ht="34.5" customHeight="1"/>
    <row r="2" spans="1:23" ht="15" customHeight="1">
      <c r="A2" s="2" t="s">
        <v>0</v>
      </c>
      <c r="B2" s="3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45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12.75">
      <c r="A5" s="12"/>
      <c r="B5" s="12"/>
      <c r="C5" s="12"/>
      <c r="D5" s="13">
        <v>41670</v>
      </c>
      <c r="E5" s="13">
        <v>41671</v>
      </c>
      <c r="F5" s="13">
        <v>41674</v>
      </c>
      <c r="G5" s="13">
        <v>41675</v>
      </c>
      <c r="H5" s="13">
        <v>41676</v>
      </c>
      <c r="I5" s="13">
        <v>41677</v>
      </c>
      <c r="J5" s="13">
        <v>41678</v>
      </c>
      <c r="K5" s="13">
        <v>41679</v>
      </c>
      <c r="L5" s="13">
        <v>41680</v>
      </c>
      <c r="M5" s="13">
        <v>41681</v>
      </c>
      <c r="N5" s="13">
        <v>41682</v>
      </c>
      <c r="O5" s="13">
        <v>41683</v>
      </c>
      <c r="P5" s="13">
        <v>41684</v>
      </c>
      <c r="Q5" s="13">
        <v>41685</v>
      </c>
      <c r="R5" s="13">
        <v>41688</v>
      </c>
      <c r="S5" s="13">
        <v>41689</v>
      </c>
      <c r="T5" s="13">
        <v>41692</v>
      </c>
      <c r="U5" s="13">
        <v>41696</v>
      </c>
      <c r="V5" s="13">
        <v>41697</v>
      </c>
      <c r="W5" s="13">
        <v>41698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12.75">
      <c r="A6" s="61" t="s">
        <v>4</v>
      </c>
      <c r="B6" s="14" t="s">
        <v>5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23" ht="12.75">
      <c r="A7" s="61"/>
      <c r="B7" s="14" t="s">
        <v>6</v>
      </c>
      <c r="C7" s="15">
        <f>SUM(D7:W7)</f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2.75">
      <c r="A8" s="61"/>
      <c r="B8" s="17" t="s">
        <v>7</v>
      </c>
      <c r="C8" s="15">
        <f>C7-C6</f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12.75">
      <c r="A9" s="61"/>
      <c r="B9" s="17" t="s">
        <v>8</v>
      </c>
      <c r="C9" s="15">
        <f>SUM(D9:W9)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2.75">
      <c r="A10" s="61"/>
      <c r="B10" s="14" t="s">
        <v>9</v>
      </c>
      <c r="C10" s="15">
        <f>C9-C7</f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ht="7.5" customHeight="1">
      <c r="A11" s="18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.75">
      <c r="A12" s="61" t="s">
        <v>10</v>
      </c>
      <c r="B12" s="14" t="s">
        <v>5</v>
      </c>
      <c r="C12" s="15">
        <v>195156.81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2.75">
      <c r="A13" s="61"/>
      <c r="B13" s="14" t="s">
        <v>6</v>
      </c>
      <c r="C13" s="15">
        <f>SUM(D13:W13)</f>
        <v>195401.52999999997</v>
      </c>
      <c r="D13" s="16">
        <v>4422.53</v>
      </c>
      <c r="E13" s="16">
        <v>14627.8</v>
      </c>
      <c r="F13" s="16">
        <v>6429.97</v>
      </c>
      <c r="G13" s="16">
        <v>22723.35</v>
      </c>
      <c r="H13" s="16">
        <v>15022.03</v>
      </c>
      <c r="I13" s="16">
        <v>0</v>
      </c>
      <c r="J13" s="16">
        <v>0</v>
      </c>
      <c r="K13" s="16">
        <v>0</v>
      </c>
      <c r="L13" s="16">
        <v>26974.85</v>
      </c>
      <c r="M13" s="16">
        <v>1228.39</v>
      </c>
      <c r="N13" s="16">
        <v>16668.26</v>
      </c>
      <c r="O13" s="16">
        <v>4030.58</v>
      </c>
      <c r="P13" s="16">
        <v>5635.45</v>
      </c>
      <c r="Q13" s="16">
        <v>30089.4</v>
      </c>
      <c r="R13" s="16">
        <v>0</v>
      </c>
      <c r="S13" s="16">
        <v>1748.41</v>
      </c>
      <c r="T13" s="16">
        <v>45975.83</v>
      </c>
      <c r="U13" s="16">
        <v>0</v>
      </c>
      <c r="V13" s="16">
        <v>-175.32</v>
      </c>
      <c r="W13" s="16">
        <v>0</v>
      </c>
    </row>
    <row r="14" spans="1:23" ht="12.75">
      <c r="A14" s="61"/>
      <c r="B14" s="17" t="s">
        <v>7</v>
      </c>
      <c r="C14" s="15">
        <f>C13-C12</f>
        <v>244.71999999997206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2.75">
      <c r="A15" s="61"/>
      <c r="B15" s="17" t="s">
        <v>8</v>
      </c>
      <c r="C15" s="15">
        <f>SUM(D15:W15)</f>
        <v>184352.61</v>
      </c>
      <c r="D15" s="16">
        <v>0</v>
      </c>
      <c r="E15" s="16">
        <v>0</v>
      </c>
      <c r="F15" s="16">
        <v>0</v>
      </c>
      <c r="G15" s="16">
        <v>0</v>
      </c>
      <c r="H15" s="16">
        <v>63225.68</v>
      </c>
      <c r="I15" s="16">
        <v>0</v>
      </c>
      <c r="J15" s="16">
        <v>0</v>
      </c>
      <c r="K15" s="16">
        <v>0</v>
      </c>
      <c r="L15" s="16">
        <v>0</v>
      </c>
      <c r="M15" s="16">
        <v>28203.24</v>
      </c>
      <c r="N15" s="16">
        <v>0</v>
      </c>
      <c r="O15" s="16">
        <v>20698.84</v>
      </c>
      <c r="P15" s="16">
        <v>0</v>
      </c>
      <c r="Q15" s="16">
        <v>0</v>
      </c>
      <c r="R15" s="16">
        <v>35724.85</v>
      </c>
      <c r="S15" s="16">
        <v>0</v>
      </c>
      <c r="T15" s="16">
        <v>0</v>
      </c>
      <c r="U15" s="16">
        <v>31300</v>
      </c>
      <c r="V15" s="16">
        <v>0</v>
      </c>
      <c r="W15" s="16">
        <v>5200</v>
      </c>
    </row>
    <row r="16" spans="1:23" ht="12.75">
      <c r="A16" s="61"/>
      <c r="B16" s="14" t="s">
        <v>9</v>
      </c>
      <c r="C16" s="15">
        <f>C15-C13</f>
        <v>-11048.919999999984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7.5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2.75">
      <c r="A18" s="61" t="s">
        <v>11</v>
      </c>
      <c r="B18" s="14" t="s">
        <v>5</v>
      </c>
      <c r="C18" s="15"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2.75">
      <c r="A19" s="61"/>
      <c r="B19" s="14" t="s">
        <v>6</v>
      </c>
      <c r="C19" s="15">
        <f>SUM(D19:W19)</f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</row>
    <row r="20" spans="1:23" ht="12.75">
      <c r="A20" s="61"/>
      <c r="B20" s="17" t="s">
        <v>7</v>
      </c>
      <c r="C20" s="15">
        <f>C19-C18</f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12.75">
      <c r="A21" s="61"/>
      <c r="B21" s="17" t="s">
        <v>8</v>
      </c>
      <c r="C21" s="15">
        <f>SUM(D21:W21)</f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</row>
    <row r="22" spans="1:23" ht="12.75">
      <c r="A22" s="61"/>
      <c r="B22" s="14" t="s">
        <v>9</v>
      </c>
      <c r="C22" s="15">
        <f>C21-C19</f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7.5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.75">
      <c r="A24" s="61" t="s">
        <v>12</v>
      </c>
      <c r="B24" s="14" t="s">
        <v>5</v>
      </c>
      <c r="C24" s="15">
        <v>39193.45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ht="12.75">
      <c r="A25" s="61"/>
      <c r="B25" s="14" t="s">
        <v>6</v>
      </c>
      <c r="C25" s="15">
        <f>SUM(D25:W25)</f>
        <v>40292.549999999996</v>
      </c>
      <c r="D25" s="16">
        <v>1017.63</v>
      </c>
      <c r="E25" s="16">
        <v>2723.98</v>
      </c>
      <c r="F25" s="16">
        <v>1401.95</v>
      </c>
      <c r="G25" s="16">
        <v>5134.45</v>
      </c>
      <c r="H25" s="16">
        <v>2988.39</v>
      </c>
      <c r="I25" s="16">
        <v>0</v>
      </c>
      <c r="J25" s="16">
        <v>0</v>
      </c>
      <c r="K25" s="16">
        <v>0</v>
      </c>
      <c r="L25" s="16">
        <v>5311.63</v>
      </c>
      <c r="M25" s="16">
        <v>199.6</v>
      </c>
      <c r="N25" s="16">
        <v>3764.8</v>
      </c>
      <c r="O25" s="16">
        <v>680.52</v>
      </c>
      <c r="P25" s="16">
        <v>1397.14</v>
      </c>
      <c r="Q25" s="16">
        <v>6046.32</v>
      </c>
      <c r="R25" s="16">
        <v>0</v>
      </c>
      <c r="S25" s="16">
        <v>399.18</v>
      </c>
      <c r="T25" s="16">
        <v>9252.17</v>
      </c>
      <c r="U25" s="16">
        <v>0</v>
      </c>
      <c r="V25" s="16">
        <v>-25.21</v>
      </c>
      <c r="W25" s="16">
        <v>0</v>
      </c>
    </row>
    <row r="26" spans="1:23" ht="12.75">
      <c r="A26" s="61"/>
      <c r="B26" s="17" t="s">
        <v>7</v>
      </c>
      <c r="C26" s="15">
        <f>SUM(D26:W26)</f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ht="12.75">
      <c r="A27" s="61"/>
      <c r="B27" s="17" t="s">
        <v>8</v>
      </c>
      <c r="C27" s="15">
        <f>SUM(D27:W27)</f>
        <v>40317.759999999995</v>
      </c>
      <c r="D27" s="16">
        <v>0</v>
      </c>
      <c r="E27" s="16">
        <v>0</v>
      </c>
      <c r="F27" s="16">
        <v>0</v>
      </c>
      <c r="G27" s="16">
        <v>0</v>
      </c>
      <c r="H27" s="16">
        <v>13266.4</v>
      </c>
      <c r="I27" s="16">
        <v>0</v>
      </c>
      <c r="J27" s="16">
        <v>0</v>
      </c>
      <c r="K27" s="16">
        <v>0</v>
      </c>
      <c r="L27" s="16">
        <v>0</v>
      </c>
      <c r="M27" s="16">
        <v>5511.23</v>
      </c>
      <c r="N27" s="16">
        <v>0</v>
      </c>
      <c r="O27" s="16">
        <v>4445.32</v>
      </c>
      <c r="P27" s="16">
        <v>0</v>
      </c>
      <c r="Q27" s="16">
        <v>0</v>
      </c>
      <c r="R27" s="16">
        <v>7443.46</v>
      </c>
      <c r="S27" s="16">
        <v>0</v>
      </c>
      <c r="T27" s="16">
        <v>0</v>
      </c>
      <c r="U27" s="16">
        <v>9651.35</v>
      </c>
      <c r="V27" s="16">
        <v>0</v>
      </c>
      <c r="W27" s="16">
        <v>0</v>
      </c>
    </row>
    <row r="28" spans="1:23" ht="12.75">
      <c r="A28" s="61"/>
      <c r="B28" s="14" t="s">
        <v>9</v>
      </c>
      <c r="C28" s="15">
        <f>C27-C25</f>
        <v>25.209999999999127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7.5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3.5" customHeight="1">
      <c r="A30" s="62" t="s">
        <v>13</v>
      </c>
      <c r="B30" s="14" t="s">
        <v>5</v>
      </c>
      <c r="C30" s="15">
        <v>60869.83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ht="12.75">
      <c r="A31" s="62"/>
      <c r="B31" s="14" t="s">
        <v>6</v>
      </c>
      <c r="C31" s="15">
        <f>SUM(D31:W31)</f>
        <v>60614.07</v>
      </c>
      <c r="D31" s="16">
        <v>1005</v>
      </c>
      <c r="E31" s="16">
        <v>4529.23</v>
      </c>
      <c r="F31" s="16">
        <v>1848.17</v>
      </c>
      <c r="G31" s="16">
        <v>4672.53</v>
      </c>
      <c r="H31" s="16">
        <v>4460.18</v>
      </c>
      <c r="I31" s="16">
        <v>0</v>
      </c>
      <c r="J31" s="16">
        <v>0</v>
      </c>
      <c r="K31" s="16">
        <v>0</v>
      </c>
      <c r="L31" s="16">
        <v>9610.57</v>
      </c>
      <c r="M31" s="16">
        <v>398.29</v>
      </c>
      <c r="N31" s="16">
        <v>5112.79</v>
      </c>
      <c r="O31" s="16">
        <v>1463.86</v>
      </c>
      <c r="P31" s="16">
        <v>1125.03</v>
      </c>
      <c r="Q31" s="16">
        <v>9683.25</v>
      </c>
      <c r="R31" s="16">
        <v>0</v>
      </c>
      <c r="S31" s="16">
        <v>462.99</v>
      </c>
      <c r="T31" s="16">
        <v>16041.65</v>
      </c>
      <c r="U31" s="16">
        <v>0</v>
      </c>
      <c r="V31" s="16">
        <v>200.53</v>
      </c>
      <c r="W31" s="16">
        <v>0</v>
      </c>
    </row>
    <row r="32" spans="1:23" ht="12.75">
      <c r="A32" s="62"/>
      <c r="B32" s="17" t="s">
        <v>7</v>
      </c>
      <c r="C32" s="15">
        <f>C31-C30</f>
        <v>-255.76000000000204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ht="12.75">
      <c r="A33" s="62"/>
      <c r="B33" s="17" t="s">
        <v>8</v>
      </c>
      <c r="C33" s="15">
        <f>SUM(D33:W33)</f>
        <v>78775.81</v>
      </c>
      <c r="D33" s="16">
        <v>0</v>
      </c>
      <c r="E33" s="16">
        <v>0</v>
      </c>
      <c r="F33" s="16">
        <v>13660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25000</v>
      </c>
      <c r="N33" s="16">
        <v>0</v>
      </c>
      <c r="O33" s="16">
        <v>15702</v>
      </c>
      <c r="P33" s="16">
        <v>0</v>
      </c>
      <c r="Q33" s="16">
        <v>0</v>
      </c>
      <c r="R33" s="16">
        <v>0</v>
      </c>
      <c r="S33" s="16">
        <v>24413.81</v>
      </c>
      <c r="T33" s="16">
        <v>0</v>
      </c>
      <c r="U33" s="16">
        <v>0</v>
      </c>
      <c r="V33" s="16">
        <v>0</v>
      </c>
      <c r="W33" s="16">
        <v>0</v>
      </c>
    </row>
    <row r="34" spans="1:23" ht="12.75">
      <c r="A34" s="62"/>
      <c r="B34" s="14" t="s">
        <v>9</v>
      </c>
      <c r="C34" s="15">
        <f>C33-C31</f>
        <v>18161.739999999998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ht="7.5" customHeight="1">
      <c r="A35" s="18"/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3" ht="12.75">
      <c r="A36"/>
      <c r="B36"/>
      <c r="C36"/>
    </row>
    <row r="37" spans="1:3" ht="12.75">
      <c r="A37" s="21" t="s">
        <v>14</v>
      </c>
      <c r="B37" s="21" t="s">
        <v>5</v>
      </c>
      <c r="C37" s="22">
        <f>C6+C12+C18+C24+C30</f>
        <v>295220.09</v>
      </c>
    </row>
    <row r="38" spans="1:3" ht="12.75">
      <c r="A38" s="23"/>
      <c r="B38" s="21" t="s">
        <v>6</v>
      </c>
      <c r="C38" s="22">
        <f>C7+C13+C19+C25+C31</f>
        <v>296308.14999999997</v>
      </c>
    </row>
    <row r="39" spans="1:3" ht="12.75">
      <c r="A39" s="23"/>
      <c r="B39" s="21" t="s">
        <v>7</v>
      </c>
      <c r="C39" s="22">
        <f>C38-C37</f>
        <v>1088.0599999999395</v>
      </c>
    </row>
    <row r="40" spans="1:3" ht="12.75">
      <c r="A40" s="23"/>
      <c r="B40" s="21" t="s">
        <v>8</v>
      </c>
      <c r="C40" s="22">
        <f>C9+C15+C21+C27+C33</f>
        <v>303446.18</v>
      </c>
    </row>
    <row r="41" spans="1:3" ht="12.75">
      <c r="A41" s="23"/>
      <c r="B41" s="21" t="s">
        <v>9</v>
      </c>
      <c r="C41" s="22">
        <f>C10+C16+C22+C28+C34</f>
        <v>7138.030000000013</v>
      </c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 s="24"/>
      <c r="B53" s="25"/>
      <c r="C53" s="25"/>
    </row>
    <row r="54" spans="1:3" ht="12.75">
      <c r="A54" s="24"/>
      <c r="B54" s="25"/>
      <c r="C54" s="25"/>
    </row>
    <row r="55" spans="1:3" ht="12.75">
      <c r="A55" s="24"/>
      <c r="B55" s="25"/>
      <c r="C55" s="25"/>
    </row>
    <row r="56" spans="1:3" ht="12.75">
      <c r="A56" s="24"/>
      <c r="B56" s="25"/>
      <c r="C56" s="25"/>
    </row>
    <row r="57" spans="1:3" ht="12.75">
      <c r="A57" s="24"/>
      <c r="B57" s="25"/>
      <c r="C57" s="25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</sheetData>
  <sheetProtection/>
  <mergeCells count="5">
    <mergeCell ref="A6:A10"/>
    <mergeCell ref="A12:A16"/>
    <mergeCell ref="A18:A22"/>
    <mergeCell ref="A24:A28"/>
    <mergeCell ref="A30:A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63"/>
  <sheetViews>
    <sheetView zoomScale="125" zoomScaleNormal="125" zoomScalePageLayoutView="0" workbookViewId="0" topLeftCell="A1">
      <pane xSplit="3" ySplit="5" topLeftCell="W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W13" sqref="W13"/>
    </sheetView>
  </sheetViews>
  <sheetFormatPr defaultColWidth="11.421875" defaultRowHeight="12.75"/>
  <cols>
    <col min="1" max="1" width="20.7109375" style="1" customWidth="1"/>
    <col min="2" max="2" width="21.140625" style="1" customWidth="1"/>
    <col min="3" max="3" width="12.7109375" style="1" customWidth="1"/>
    <col min="4" max="25" width="11.8515625" style="1" customWidth="1"/>
    <col min="26" max="16384" width="11.421875" style="1" customWidth="1"/>
  </cols>
  <sheetData>
    <row r="1" ht="34.5" customHeight="1"/>
    <row r="2" spans="1:25" ht="12.7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44" ht="12.75">
      <c r="A5" s="12"/>
      <c r="B5" s="12"/>
      <c r="C5" s="12"/>
      <c r="D5" s="26">
        <v>41670</v>
      </c>
      <c r="E5" s="26">
        <v>41671</v>
      </c>
      <c r="F5" s="26">
        <v>41674</v>
      </c>
      <c r="G5" s="26">
        <v>41675</v>
      </c>
      <c r="H5" s="26">
        <v>41676</v>
      </c>
      <c r="I5" s="26">
        <v>41677</v>
      </c>
      <c r="J5" s="26">
        <v>41678</v>
      </c>
      <c r="K5" s="26">
        <v>41679</v>
      </c>
      <c r="L5" s="26">
        <v>41680</v>
      </c>
      <c r="M5" s="26">
        <v>41681</v>
      </c>
      <c r="N5" s="26">
        <v>41682</v>
      </c>
      <c r="O5" s="26">
        <v>41683</v>
      </c>
      <c r="P5" s="26">
        <v>41684</v>
      </c>
      <c r="Q5" s="26">
        <v>41685</v>
      </c>
      <c r="R5" s="26">
        <v>41688</v>
      </c>
      <c r="S5" s="26">
        <v>41689</v>
      </c>
      <c r="T5" s="26">
        <v>41690</v>
      </c>
      <c r="U5" s="26">
        <v>41691</v>
      </c>
      <c r="V5" s="26">
        <v>41692</v>
      </c>
      <c r="W5" s="26">
        <v>41696</v>
      </c>
      <c r="X5" s="26">
        <v>41697</v>
      </c>
      <c r="Y5" s="26">
        <v>41698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25" ht="12.75">
      <c r="A6" s="61" t="s">
        <v>10</v>
      </c>
      <c r="B6" s="14" t="s">
        <v>5</v>
      </c>
      <c r="C6" s="15">
        <v>2679669.87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2.75">
      <c r="A7" s="61"/>
      <c r="B7" s="14" t="s">
        <v>6</v>
      </c>
      <c r="C7" s="15">
        <f>SUM(D7:Y7)</f>
        <v>2499413.84</v>
      </c>
      <c r="D7" s="16">
        <v>40713.66</v>
      </c>
      <c r="E7" s="16">
        <v>304922.16</v>
      </c>
      <c r="F7" s="16">
        <v>38248.35</v>
      </c>
      <c r="G7" s="16">
        <v>262973.83</v>
      </c>
      <c r="H7" s="16">
        <v>179720.43</v>
      </c>
      <c r="I7" s="16">
        <v>0</v>
      </c>
      <c r="J7" s="16">
        <v>0</v>
      </c>
      <c r="K7" s="16">
        <v>0</v>
      </c>
      <c r="L7" s="16">
        <v>486019.17</v>
      </c>
      <c r="M7" s="16">
        <v>37948.16</v>
      </c>
      <c r="N7" s="16">
        <v>202805.87</v>
      </c>
      <c r="O7" s="16">
        <v>163891.72</v>
      </c>
      <c r="P7" s="16">
        <v>100758.43</v>
      </c>
      <c r="Q7" s="16">
        <v>215964.43</v>
      </c>
      <c r="R7" s="16">
        <v>0</v>
      </c>
      <c r="S7" s="16">
        <v>64159.61</v>
      </c>
      <c r="T7" s="16">
        <v>124048.34</v>
      </c>
      <c r="U7" s="16">
        <v>27364.78</v>
      </c>
      <c r="V7" s="16">
        <v>238815.18</v>
      </c>
      <c r="W7" s="16">
        <v>0</v>
      </c>
      <c r="X7" s="16">
        <v>11059.72</v>
      </c>
      <c r="Y7" s="16">
        <v>0</v>
      </c>
    </row>
    <row r="8" spans="1:25" ht="12.75">
      <c r="A8" s="61"/>
      <c r="B8" s="17" t="s">
        <v>7</v>
      </c>
      <c r="C8" s="15">
        <f>C7-C6</f>
        <v>-180256.03000000026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2.75">
      <c r="A9" s="61"/>
      <c r="B9" s="17" t="s">
        <v>8</v>
      </c>
      <c r="C9" s="15">
        <f>SUM(D9:Y9)</f>
        <v>2499413.8400000003</v>
      </c>
      <c r="D9" s="16">
        <v>0</v>
      </c>
      <c r="E9" s="16">
        <v>0</v>
      </c>
      <c r="F9" s="16">
        <v>0</v>
      </c>
      <c r="G9" s="16">
        <v>0</v>
      </c>
      <c r="H9" s="16">
        <v>700000</v>
      </c>
      <c r="I9" s="16">
        <v>0</v>
      </c>
      <c r="J9" s="16">
        <v>0</v>
      </c>
      <c r="K9" s="16">
        <v>0</v>
      </c>
      <c r="L9" s="16">
        <v>0</v>
      </c>
      <c r="M9" s="16">
        <v>500000</v>
      </c>
      <c r="N9" s="16">
        <v>0</v>
      </c>
      <c r="O9" s="16">
        <v>200000</v>
      </c>
      <c r="P9" s="16">
        <v>0</v>
      </c>
      <c r="Q9" s="16">
        <v>0</v>
      </c>
      <c r="R9" s="16">
        <v>633966.21</v>
      </c>
      <c r="S9" s="16">
        <v>0</v>
      </c>
      <c r="T9" s="16">
        <v>0</v>
      </c>
      <c r="U9" s="16">
        <v>0</v>
      </c>
      <c r="V9" s="16">
        <v>0</v>
      </c>
      <c r="W9" s="16">
        <v>454387.91</v>
      </c>
      <c r="X9" s="16">
        <v>0</v>
      </c>
      <c r="Y9" s="16">
        <v>11059.72</v>
      </c>
    </row>
    <row r="10" spans="1:25" ht="12.75">
      <c r="A10" s="61"/>
      <c r="B10" s="14" t="s">
        <v>9</v>
      </c>
      <c r="C10" s="15">
        <f>C9-C7</f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7.5" customHeight="1">
      <c r="A11" s="18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61" t="s">
        <v>11</v>
      </c>
      <c r="B12" s="14" t="s">
        <v>5</v>
      </c>
      <c r="C12" s="15"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>
      <c r="A13" s="61"/>
      <c r="B13" s="14" t="s">
        <v>6</v>
      </c>
      <c r="C13" s="15">
        <f>SUM(D13:Y13)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</row>
    <row r="14" spans="1:25" ht="12.75">
      <c r="A14" s="61"/>
      <c r="B14" s="17" t="s">
        <v>7</v>
      </c>
      <c r="C14" s="15">
        <f>C13-C12</f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.75">
      <c r="A15" s="61"/>
      <c r="B15" s="17" t="s">
        <v>8</v>
      </c>
      <c r="C15" s="15">
        <f>SUM(D15:Y15)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</row>
    <row r="16" spans="1:25" ht="12.75">
      <c r="A16" s="61"/>
      <c r="B16" s="14" t="s">
        <v>9</v>
      </c>
      <c r="C16" s="15">
        <f>C15-C13</f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7.5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61" t="s">
        <v>4</v>
      </c>
      <c r="B18" s="14" t="s">
        <v>5</v>
      </c>
      <c r="C18" s="15"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61"/>
      <c r="B19" s="14" t="s">
        <v>6</v>
      </c>
      <c r="C19" s="15">
        <f>SUM(D19:Y19)</f>
        <v>5556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1930.18</v>
      </c>
      <c r="Q19" s="16">
        <v>0</v>
      </c>
      <c r="R19" s="16">
        <v>0</v>
      </c>
      <c r="S19" s="16">
        <v>0</v>
      </c>
      <c r="T19" s="16">
        <v>3625.82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</row>
    <row r="20" spans="1:25" ht="12.75">
      <c r="A20" s="61"/>
      <c r="B20" s="17" t="s">
        <v>7</v>
      </c>
      <c r="C20" s="15">
        <f>C19-C18</f>
        <v>5556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.75">
      <c r="A21" s="61"/>
      <c r="B21" s="17" t="s">
        <v>8</v>
      </c>
      <c r="C21" s="15">
        <f>SUM(D21:Y21)</f>
        <v>5556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1930.18</v>
      </c>
      <c r="S21" s="16">
        <v>0</v>
      </c>
      <c r="T21" s="16">
        <v>0</v>
      </c>
      <c r="U21" s="16">
        <v>0</v>
      </c>
      <c r="V21" s="16">
        <v>0</v>
      </c>
      <c r="W21" s="16">
        <v>3625.82</v>
      </c>
      <c r="X21" s="16">
        <v>0</v>
      </c>
      <c r="Y21" s="16">
        <v>0</v>
      </c>
    </row>
    <row r="22" spans="1:25" ht="12.75">
      <c r="A22" s="61"/>
      <c r="B22" s="14" t="s">
        <v>9</v>
      </c>
      <c r="C22" s="15">
        <f>C21-C19</f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7.5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61" t="s">
        <v>12</v>
      </c>
      <c r="B24" s="14" t="s">
        <v>5</v>
      </c>
      <c r="C24" s="15">
        <v>400128.27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2.75">
      <c r="A25" s="61"/>
      <c r="B25" s="14" t="s">
        <v>6</v>
      </c>
      <c r="C25" s="15">
        <f>SUM(D25:Y25)</f>
        <v>373234.22000000003</v>
      </c>
      <c r="D25" s="16">
        <v>6175.86</v>
      </c>
      <c r="E25" s="16">
        <v>39662.68</v>
      </c>
      <c r="F25" s="16">
        <v>4379.86</v>
      </c>
      <c r="G25" s="16">
        <v>35503.39</v>
      </c>
      <c r="H25" s="16">
        <v>28708.26</v>
      </c>
      <c r="I25" s="16">
        <v>0</v>
      </c>
      <c r="J25" s="16">
        <v>0</v>
      </c>
      <c r="K25" s="16">
        <v>0</v>
      </c>
      <c r="L25" s="16">
        <v>75191.15</v>
      </c>
      <c r="M25" s="16">
        <v>4788.97</v>
      </c>
      <c r="N25" s="16">
        <v>32608.71</v>
      </c>
      <c r="O25" s="16">
        <v>2915.42</v>
      </c>
      <c r="P25" s="16">
        <v>41828.74</v>
      </c>
      <c r="Q25" s="16">
        <v>29465.7</v>
      </c>
      <c r="R25" s="16">
        <v>0</v>
      </c>
      <c r="S25" s="16">
        <v>7994.85</v>
      </c>
      <c r="T25" s="16">
        <v>24716.18</v>
      </c>
      <c r="U25" s="16">
        <v>4206.38</v>
      </c>
      <c r="V25" s="16">
        <v>34573.75</v>
      </c>
      <c r="W25" s="16">
        <v>0</v>
      </c>
      <c r="X25" s="16">
        <v>514.32</v>
      </c>
      <c r="Y25" s="16">
        <v>0</v>
      </c>
    </row>
    <row r="26" spans="1:25" ht="12.75">
      <c r="A26" s="61"/>
      <c r="B26" s="17" t="s">
        <v>7</v>
      </c>
      <c r="C26" s="15">
        <f>C25-C24</f>
        <v>-26894.04999999999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>
      <c r="A27" s="61"/>
      <c r="B27" s="17" t="s">
        <v>8</v>
      </c>
      <c r="C27" s="15">
        <f>SUM(D27:Y27)</f>
        <v>373234.22000000003</v>
      </c>
      <c r="D27" s="16">
        <v>0</v>
      </c>
      <c r="E27" s="16">
        <v>0</v>
      </c>
      <c r="F27" s="16">
        <v>0</v>
      </c>
      <c r="G27" s="16">
        <v>0</v>
      </c>
      <c r="H27" s="16">
        <v>114430.05</v>
      </c>
      <c r="I27" s="16">
        <v>0</v>
      </c>
      <c r="J27" s="16">
        <v>0</v>
      </c>
      <c r="K27" s="16">
        <v>0</v>
      </c>
      <c r="L27" s="16">
        <v>0</v>
      </c>
      <c r="M27" s="16">
        <v>79980.12</v>
      </c>
      <c r="N27" s="16">
        <v>0</v>
      </c>
      <c r="O27" s="16">
        <v>61824.13</v>
      </c>
      <c r="P27" s="16">
        <v>0</v>
      </c>
      <c r="Q27" s="16">
        <v>0</v>
      </c>
      <c r="R27" s="16">
        <v>71294.44</v>
      </c>
      <c r="S27" s="16">
        <v>0</v>
      </c>
      <c r="T27" s="16">
        <v>0</v>
      </c>
      <c r="U27" s="16">
        <v>0</v>
      </c>
      <c r="V27" s="16">
        <v>0</v>
      </c>
      <c r="W27" s="16">
        <v>45191.16</v>
      </c>
      <c r="X27" s="16">
        <v>0</v>
      </c>
      <c r="Y27" s="16">
        <v>514.32</v>
      </c>
    </row>
    <row r="28" spans="1:25" ht="12.75">
      <c r="A28" s="61"/>
      <c r="B28" s="14" t="s">
        <v>9</v>
      </c>
      <c r="C28" s="15">
        <f>C27-C25</f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7.5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3.5" customHeight="1">
      <c r="A30" s="62" t="s">
        <v>16</v>
      </c>
      <c r="B30" s="14" t="s">
        <v>5</v>
      </c>
      <c r="C30" s="15">
        <v>1433808.43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>
      <c r="A31" s="62"/>
      <c r="B31" s="14" t="s">
        <v>6</v>
      </c>
      <c r="C31" s="15">
        <f>SUM(D31:Y31)</f>
        <v>1407846.97</v>
      </c>
      <c r="D31" s="16">
        <v>20913.7</v>
      </c>
      <c r="E31" s="16">
        <v>176434.07</v>
      </c>
      <c r="F31" s="16">
        <v>19331.23</v>
      </c>
      <c r="G31" s="16">
        <v>154157.22</v>
      </c>
      <c r="H31" s="16">
        <v>95229.85</v>
      </c>
      <c r="I31" s="16">
        <v>0</v>
      </c>
      <c r="J31" s="16">
        <v>0</v>
      </c>
      <c r="K31" s="16">
        <v>0</v>
      </c>
      <c r="L31" s="16">
        <v>265515.22</v>
      </c>
      <c r="M31" s="16">
        <v>23961.26</v>
      </c>
      <c r="N31" s="16">
        <v>109317.62</v>
      </c>
      <c r="O31" s="16">
        <v>92357.43</v>
      </c>
      <c r="P31" s="16">
        <v>59922.43</v>
      </c>
      <c r="Q31" s="16">
        <v>121763.28</v>
      </c>
      <c r="R31" s="16">
        <v>0</v>
      </c>
      <c r="S31" s="16">
        <v>41410.97</v>
      </c>
      <c r="T31" s="16">
        <v>65373.27</v>
      </c>
      <c r="U31" s="16">
        <v>15360.95</v>
      </c>
      <c r="V31" s="16">
        <v>139992.81</v>
      </c>
      <c r="W31" s="16">
        <v>0</v>
      </c>
      <c r="X31" s="16">
        <v>6805.66</v>
      </c>
      <c r="Y31" s="16">
        <v>0</v>
      </c>
    </row>
    <row r="32" spans="1:25" ht="12.75">
      <c r="A32" s="62"/>
      <c r="B32" s="17" t="s">
        <v>7</v>
      </c>
      <c r="C32" s="15">
        <f>C31-C30</f>
        <v>-25961.459999999963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>
      <c r="A33" s="62"/>
      <c r="B33" s="17" t="s">
        <v>8</v>
      </c>
      <c r="C33" s="15">
        <f>SUM(D33:Y33)</f>
        <v>1407846.97</v>
      </c>
      <c r="D33" s="16">
        <v>0</v>
      </c>
      <c r="E33" s="16">
        <v>0</v>
      </c>
      <c r="F33" s="16">
        <v>0</v>
      </c>
      <c r="G33" s="16">
        <v>0</v>
      </c>
      <c r="H33" s="16">
        <v>483921.76</v>
      </c>
      <c r="I33" s="16">
        <v>0</v>
      </c>
      <c r="J33" s="16">
        <v>0</v>
      </c>
      <c r="K33" s="16">
        <v>0</v>
      </c>
      <c r="L33" s="16">
        <v>0</v>
      </c>
      <c r="M33" s="16">
        <v>271620.79</v>
      </c>
      <c r="N33" s="16">
        <v>0</v>
      </c>
      <c r="O33" s="16">
        <v>140000</v>
      </c>
      <c r="P33" s="16">
        <v>0</v>
      </c>
      <c r="Q33" s="16">
        <v>0</v>
      </c>
      <c r="R33" s="16">
        <v>243360.76</v>
      </c>
      <c r="S33" s="16">
        <v>0</v>
      </c>
      <c r="T33" s="16">
        <v>0</v>
      </c>
      <c r="U33" s="16">
        <v>0</v>
      </c>
      <c r="V33" s="16">
        <v>0</v>
      </c>
      <c r="W33" s="16">
        <v>182223.18</v>
      </c>
      <c r="X33" s="16">
        <v>0</v>
      </c>
      <c r="Y33" s="16">
        <v>86720.48</v>
      </c>
    </row>
    <row r="34" spans="1:25" ht="12.75">
      <c r="A34" s="62"/>
      <c r="B34" s="14" t="s">
        <v>9</v>
      </c>
      <c r="C34" s="15">
        <f>C33-C31</f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7.5" customHeight="1">
      <c r="A35" s="18"/>
      <c r="B35" s="18"/>
      <c r="C35" s="18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3" ht="12.75">
      <c r="A36"/>
      <c r="B36"/>
      <c r="C36"/>
    </row>
    <row r="37" spans="1:3" ht="12.75">
      <c r="A37" s="21" t="s">
        <v>17</v>
      </c>
      <c r="B37" s="21" t="s">
        <v>5</v>
      </c>
      <c r="C37" s="22">
        <f>C6+C12+C18+C24+C30</f>
        <v>4513606.57</v>
      </c>
    </row>
    <row r="38" spans="1:3" ht="12.75">
      <c r="A38" s="23"/>
      <c r="B38" s="21" t="s">
        <v>6</v>
      </c>
      <c r="C38" s="22">
        <f>C7+C13+C19+C25+C31</f>
        <v>4286051.03</v>
      </c>
    </row>
    <row r="39" spans="1:3" ht="12.75">
      <c r="A39" s="23"/>
      <c r="B39" s="21" t="s">
        <v>7</v>
      </c>
      <c r="C39" s="22">
        <f>C38-C37</f>
        <v>-227555.54000000004</v>
      </c>
    </row>
    <row r="40" spans="1:3" ht="12.75">
      <c r="A40" s="23"/>
      <c r="B40" s="21" t="s">
        <v>8</v>
      </c>
      <c r="C40" s="22">
        <f>C9+C15+C21+C27+C33</f>
        <v>4286051.03</v>
      </c>
    </row>
    <row r="41" spans="1:3" ht="12.75">
      <c r="A41" s="23"/>
      <c r="B41" s="21" t="s">
        <v>9</v>
      </c>
      <c r="C41" s="22">
        <f>C10+C16+C22+C28+C34</f>
        <v>0</v>
      </c>
    </row>
    <row r="42" spans="1:3" ht="12.75">
      <c r="A42"/>
      <c r="B42"/>
      <c r="C42"/>
    </row>
    <row r="43" spans="1:3" ht="12.75">
      <c r="A43"/>
      <c r="B43"/>
      <c r="C43" s="27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 s="24"/>
      <c r="B53" s="25"/>
      <c r="C53" s="25"/>
    </row>
    <row r="54" spans="1:3" ht="12.75">
      <c r="A54" s="24"/>
      <c r="B54" s="25"/>
      <c r="C54" s="25"/>
    </row>
    <row r="55" spans="1:3" ht="12.75">
      <c r="A55" s="24"/>
      <c r="B55" s="25"/>
      <c r="C55" s="25"/>
    </row>
    <row r="56" spans="1:3" ht="12.75">
      <c r="A56" s="24"/>
      <c r="B56" s="25"/>
      <c r="C56" s="25"/>
    </row>
    <row r="57" spans="1:3" ht="12.75">
      <c r="A57" s="24"/>
      <c r="B57" s="25"/>
      <c r="C57" s="25"/>
    </row>
    <row r="58" spans="1:3" ht="12.75">
      <c r="A58" s="24"/>
      <c r="B58" s="24"/>
      <c r="C58" s="24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</sheetData>
  <sheetProtection/>
  <mergeCells count="5">
    <mergeCell ref="A6:A10"/>
    <mergeCell ref="A12:A16"/>
    <mergeCell ref="A18:A22"/>
    <mergeCell ref="A24:A28"/>
    <mergeCell ref="A30:A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64"/>
  <sheetViews>
    <sheetView zoomScale="125" zoomScaleNormal="125" zoomScalePageLayoutView="0" workbookViewId="0" topLeftCell="A1">
      <pane xSplit="3" ySplit="5" topLeftCell="W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AA14" sqref="AA14"/>
    </sheetView>
  </sheetViews>
  <sheetFormatPr defaultColWidth="11.421875" defaultRowHeight="12.75"/>
  <cols>
    <col min="1" max="1" width="20.140625" style="1" customWidth="1"/>
    <col min="2" max="2" width="21.28125" style="1" customWidth="1"/>
    <col min="3" max="3" width="13.00390625" style="1" customWidth="1"/>
    <col min="4" max="16384" width="11.421875" style="1" customWidth="1"/>
  </cols>
  <sheetData>
    <row r="1" ht="34.5" customHeight="1"/>
    <row r="2" spans="1:25" ht="1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46" ht="12.75">
      <c r="A5" s="12"/>
      <c r="B5" s="12"/>
      <c r="C5" s="12"/>
      <c r="D5" s="28">
        <v>41670</v>
      </c>
      <c r="E5" s="28">
        <v>41671</v>
      </c>
      <c r="F5" s="28">
        <v>41674</v>
      </c>
      <c r="G5" s="28">
        <v>41675</v>
      </c>
      <c r="H5" s="28">
        <v>41676</v>
      </c>
      <c r="I5" s="28">
        <v>41677</v>
      </c>
      <c r="J5" s="28">
        <v>41678</v>
      </c>
      <c r="K5" s="28">
        <v>41679</v>
      </c>
      <c r="L5" s="28">
        <v>41680</v>
      </c>
      <c r="M5" s="28">
        <v>41681</v>
      </c>
      <c r="N5" s="28">
        <v>41682</v>
      </c>
      <c r="O5" s="28">
        <v>41683</v>
      </c>
      <c r="P5" s="28">
        <v>41684</v>
      </c>
      <c r="Q5" s="28">
        <v>41685</v>
      </c>
      <c r="R5" s="28">
        <v>41688</v>
      </c>
      <c r="S5" s="28">
        <v>41689</v>
      </c>
      <c r="T5" s="28">
        <v>41690</v>
      </c>
      <c r="U5" s="28">
        <v>41691</v>
      </c>
      <c r="V5" s="28">
        <v>41692</v>
      </c>
      <c r="W5" s="28">
        <v>41696</v>
      </c>
      <c r="X5" s="28">
        <v>41697</v>
      </c>
      <c r="Y5" s="28">
        <v>41698</v>
      </c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3" ht="12.75">
      <c r="A6" s="61" t="s">
        <v>12</v>
      </c>
      <c r="B6" s="14" t="s">
        <v>5</v>
      </c>
      <c r="C6" s="15">
        <v>396504.65</v>
      </c>
    </row>
    <row r="7" spans="1:25" ht="12.75">
      <c r="A7" s="61"/>
      <c r="B7" s="14" t="s">
        <v>6</v>
      </c>
      <c r="C7" s="15">
        <f>SUM(D7:Y7)</f>
        <v>381968.27</v>
      </c>
      <c r="D7" s="16">
        <v>8988.84</v>
      </c>
      <c r="E7" s="16">
        <v>48251.54</v>
      </c>
      <c r="F7" s="16">
        <v>11758.44</v>
      </c>
      <c r="G7" s="16">
        <v>30612.19</v>
      </c>
      <c r="H7" s="16">
        <v>27030.07</v>
      </c>
      <c r="I7" s="16">
        <v>0</v>
      </c>
      <c r="J7" s="16">
        <v>0</v>
      </c>
      <c r="K7" s="16">
        <v>0</v>
      </c>
      <c r="L7" s="16">
        <v>88270.64</v>
      </c>
      <c r="M7" s="16">
        <v>6777.29</v>
      </c>
      <c r="N7" s="16">
        <v>36182.24</v>
      </c>
      <c r="O7" s="16">
        <v>24681.64</v>
      </c>
      <c r="P7" s="16">
        <v>18735.25</v>
      </c>
      <c r="Q7" s="16">
        <v>25766.96</v>
      </c>
      <c r="R7" s="16">
        <v>0</v>
      </c>
      <c r="S7" s="16">
        <v>10914.21</v>
      </c>
      <c r="T7" s="16">
        <v>5737.96</v>
      </c>
      <c r="U7" s="16">
        <v>5935.17</v>
      </c>
      <c r="V7" s="16">
        <v>29104.11</v>
      </c>
      <c r="W7" s="16">
        <v>0</v>
      </c>
      <c r="X7" s="16">
        <v>3221.72</v>
      </c>
      <c r="Y7" s="16">
        <v>0</v>
      </c>
    </row>
    <row r="8" spans="1:25" ht="12.75">
      <c r="A8" s="61"/>
      <c r="B8" s="17" t="s">
        <v>7</v>
      </c>
      <c r="C8" s="15">
        <f>C7-C6</f>
        <v>-14536.380000000005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2.75">
      <c r="A9" s="61"/>
      <c r="B9" s="17" t="s">
        <v>8</v>
      </c>
      <c r="C9" s="15">
        <f>SUM(D9:Y9)</f>
        <v>382028.27</v>
      </c>
      <c r="D9" s="16">
        <v>0</v>
      </c>
      <c r="E9" s="16">
        <v>0</v>
      </c>
      <c r="F9" s="16">
        <v>0</v>
      </c>
      <c r="G9" s="16">
        <v>0</v>
      </c>
      <c r="H9" s="16">
        <v>126641.08</v>
      </c>
      <c r="I9" s="16">
        <v>0</v>
      </c>
      <c r="J9" s="16">
        <v>0</v>
      </c>
      <c r="K9" s="16">
        <v>0</v>
      </c>
      <c r="L9" s="16">
        <v>0</v>
      </c>
      <c r="M9" s="16">
        <v>95047.93</v>
      </c>
      <c r="N9" s="16">
        <v>0</v>
      </c>
      <c r="O9" s="16">
        <v>60863.88</v>
      </c>
      <c r="P9" s="16">
        <v>0</v>
      </c>
      <c r="Q9" s="16">
        <v>0</v>
      </c>
      <c r="R9" s="16">
        <v>44502.21</v>
      </c>
      <c r="S9" s="16">
        <v>0</v>
      </c>
      <c r="T9" s="16">
        <v>0</v>
      </c>
      <c r="U9" s="16">
        <v>0</v>
      </c>
      <c r="V9" s="16">
        <v>0</v>
      </c>
      <c r="W9" s="16">
        <v>51691.45</v>
      </c>
      <c r="X9" s="16">
        <v>0</v>
      </c>
      <c r="Y9" s="16">
        <v>3281.72</v>
      </c>
    </row>
    <row r="10" spans="1:25" ht="12.75">
      <c r="A10" s="61"/>
      <c r="B10" s="14" t="s">
        <v>9</v>
      </c>
      <c r="C10" s="15">
        <f>C9-C7</f>
        <v>60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7.5" customHeight="1">
      <c r="A11" s="18"/>
      <c r="B11" s="18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61" t="s">
        <v>4</v>
      </c>
      <c r="B12" s="14" t="s">
        <v>5</v>
      </c>
      <c r="C12" s="15"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2.75">
      <c r="A13" s="61"/>
      <c r="B13" s="14" t="s">
        <v>6</v>
      </c>
      <c r="C13" s="15">
        <f>SUM(D13:Y13)</f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</row>
    <row r="14" spans="1:25" ht="12.75">
      <c r="A14" s="61"/>
      <c r="B14" s="17" t="s">
        <v>7</v>
      </c>
      <c r="C14" s="15">
        <f>C13-C12</f>
        <v>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2.75">
      <c r="A15" s="61"/>
      <c r="B15" s="17" t="s">
        <v>8</v>
      </c>
      <c r="C15" s="15">
        <f>SUM(D15:Y15)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</row>
    <row r="16" spans="1:25" ht="12.75">
      <c r="A16" s="61"/>
      <c r="B16" s="14" t="s">
        <v>9</v>
      </c>
      <c r="C16" s="15">
        <f>C15-C13</f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7.5" customHeight="1">
      <c r="A17" s="18"/>
      <c r="B17" s="18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61" t="s">
        <v>11</v>
      </c>
      <c r="B18" s="14" t="s">
        <v>5</v>
      </c>
      <c r="C18" s="15">
        <v>453899.93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2.75">
      <c r="A19" s="61"/>
      <c r="B19" s="14" t="s">
        <v>6</v>
      </c>
      <c r="C19" s="15">
        <f>SUM(D19:Y19)</f>
        <v>402480.0399999999</v>
      </c>
      <c r="D19" s="16">
        <v>5563.18</v>
      </c>
      <c r="E19" s="16">
        <v>54587.14</v>
      </c>
      <c r="F19" s="16">
        <v>9407.66</v>
      </c>
      <c r="G19" s="16">
        <v>37717.25</v>
      </c>
      <c r="H19" s="16">
        <v>22371.5</v>
      </c>
      <c r="I19" s="16">
        <v>0</v>
      </c>
      <c r="J19" s="16">
        <v>0</v>
      </c>
      <c r="K19" s="16">
        <v>0</v>
      </c>
      <c r="L19" s="16">
        <v>99357.95</v>
      </c>
      <c r="M19" s="16">
        <v>22674.77</v>
      </c>
      <c r="N19" s="16">
        <v>28085.51</v>
      </c>
      <c r="O19" s="16">
        <v>20987.17</v>
      </c>
      <c r="P19" s="16">
        <v>3222.18</v>
      </c>
      <c r="Q19" s="16">
        <v>39522.94</v>
      </c>
      <c r="R19" s="16">
        <v>0</v>
      </c>
      <c r="S19" s="16">
        <v>7027.35</v>
      </c>
      <c r="T19" s="16">
        <v>2516.08</v>
      </c>
      <c r="U19" s="16">
        <v>2038.64</v>
      </c>
      <c r="V19" s="16">
        <v>45501.61</v>
      </c>
      <c r="W19" s="16">
        <v>0</v>
      </c>
      <c r="X19" s="16">
        <v>1899.11</v>
      </c>
      <c r="Y19" s="16">
        <v>0</v>
      </c>
    </row>
    <row r="20" spans="1:25" ht="12.75">
      <c r="A20" s="61"/>
      <c r="B20" s="17" t="s">
        <v>7</v>
      </c>
      <c r="C20" s="15">
        <f>C19-C18</f>
        <v>-51419.89000000007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12.75">
      <c r="A21" s="61"/>
      <c r="B21" s="17" t="s">
        <v>8</v>
      </c>
      <c r="C21" s="15">
        <f>SUM(D21:Y21)</f>
        <v>102480.04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43497.25</v>
      </c>
      <c r="S21" s="16">
        <v>0</v>
      </c>
      <c r="T21" s="16">
        <v>0</v>
      </c>
      <c r="U21" s="16">
        <v>0</v>
      </c>
      <c r="V21" s="16">
        <v>0</v>
      </c>
      <c r="W21" s="16">
        <v>57083.68</v>
      </c>
      <c r="X21" s="16">
        <v>0</v>
      </c>
      <c r="Y21" s="16">
        <v>1899.11</v>
      </c>
    </row>
    <row r="22" spans="1:25" ht="12.75">
      <c r="A22" s="61"/>
      <c r="B22" s="14" t="s">
        <v>9</v>
      </c>
      <c r="C22" s="15">
        <f>C21-C19</f>
        <v>-299999.99999999994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7.5" customHeight="1">
      <c r="A23" s="18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61" t="s">
        <v>10</v>
      </c>
      <c r="B24" s="14" t="s">
        <v>5</v>
      </c>
      <c r="C24" s="15">
        <v>1974610.36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2.75">
      <c r="A25" s="61"/>
      <c r="B25" s="14" t="s">
        <v>6</v>
      </c>
      <c r="C25" s="15">
        <f>SUM(D25:Y25)</f>
        <v>1887527.1900000002</v>
      </c>
      <c r="D25" s="16">
        <v>51142.07</v>
      </c>
      <c r="E25" s="16">
        <v>228673.64</v>
      </c>
      <c r="F25" s="16">
        <v>72771.04</v>
      </c>
      <c r="G25" s="16">
        <v>170059.48</v>
      </c>
      <c r="H25" s="16">
        <v>127059.31</v>
      </c>
      <c r="I25" s="16">
        <v>0</v>
      </c>
      <c r="J25" s="16">
        <v>0</v>
      </c>
      <c r="K25" s="16">
        <v>0</v>
      </c>
      <c r="L25" s="16">
        <v>410000.16</v>
      </c>
      <c r="M25" s="16">
        <v>18078.03</v>
      </c>
      <c r="N25" s="16">
        <v>183925.01</v>
      </c>
      <c r="O25" s="16">
        <v>122859.76</v>
      </c>
      <c r="P25" s="16">
        <v>104901.6</v>
      </c>
      <c r="Q25" s="16">
        <v>126552.74</v>
      </c>
      <c r="R25" s="16">
        <v>0</v>
      </c>
      <c r="S25" s="16">
        <v>63068.28</v>
      </c>
      <c r="T25" s="16">
        <v>32132.74</v>
      </c>
      <c r="U25" s="16">
        <v>28668.56</v>
      </c>
      <c r="V25" s="16">
        <v>134620.84</v>
      </c>
      <c r="W25" s="16">
        <v>0</v>
      </c>
      <c r="X25" s="16">
        <v>13013.93</v>
      </c>
      <c r="Y25" s="16">
        <v>0</v>
      </c>
    </row>
    <row r="26" spans="1:25" ht="12.75">
      <c r="A26" s="61"/>
      <c r="B26" s="17" t="s">
        <v>7</v>
      </c>
      <c r="C26" s="15">
        <f>C25-C24</f>
        <v>-87083.16999999993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12.75">
      <c r="A27" s="61"/>
      <c r="B27" s="17" t="s">
        <v>8</v>
      </c>
      <c r="C27" s="15">
        <f>SUM(D27:Y27)</f>
        <v>1887527.19</v>
      </c>
      <c r="D27" s="16">
        <v>0</v>
      </c>
      <c r="E27" s="16">
        <v>0</v>
      </c>
      <c r="F27" s="16">
        <v>0</v>
      </c>
      <c r="G27" s="16">
        <v>0</v>
      </c>
      <c r="H27" s="16">
        <v>649705.54</v>
      </c>
      <c r="I27" s="16">
        <v>0</v>
      </c>
      <c r="J27" s="16">
        <v>0</v>
      </c>
      <c r="K27" s="16">
        <v>0</v>
      </c>
      <c r="L27" s="16">
        <v>0</v>
      </c>
      <c r="M27" s="16">
        <v>428078.19</v>
      </c>
      <c r="N27" s="16">
        <v>0</v>
      </c>
      <c r="O27" s="16">
        <v>306784.77</v>
      </c>
      <c r="P27" s="16">
        <v>0</v>
      </c>
      <c r="Q27" s="16">
        <v>0</v>
      </c>
      <c r="R27" s="16">
        <v>231454.34</v>
      </c>
      <c r="S27" s="16">
        <v>0</v>
      </c>
      <c r="T27" s="16">
        <v>0</v>
      </c>
      <c r="U27" s="16">
        <v>0</v>
      </c>
      <c r="V27" s="16">
        <v>0</v>
      </c>
      <c r="W27" s="16">
        <v>258490.42</v>
      </c>
      <c r="X27" s="16">
        <v>0</v>
      </c>
      <c r="Y27" s="16">
        <v>13013.93</v>
      </c>
    </row>
    <row r="28" spans="1:25" ht="12.75">
      <c r="A28" s="61"/>
      <c r="B28" s="14" t="s">
        <v>9</v>
      </c>
      <c r="C28" s="15">
        <f>C27-C25</f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7.5" customHeight="1">
      <c r="A29" s="18"/>
      <c r="B29" s="18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2.75" customHeight="1">
      <c r="A30" s="62" t="s">
        <v>19</v>
      </c>
      <c r="B30" s="14" t="s">
        <v>5</v>
      </c>
      <c r="C30" s="15">
        <v>1503558.05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12.75">
      <c r="A31" s="62"/>
      <c r="B31" s="14" t="s">
        <v>6</v>
      </c>
      <c r="C31" s="15">
        <f>SUM(D31:Y31)</f>
        <v>1442803.4800000004</v>
      </c>
      <c r="D31" s="16">
        <v>35851.59</v>
      </c>
      <c r="E31" s="16">
        <v>180653.27</v>
      </c>
      <c r="F31" s="16">
        <v>49068.89</v>
      </c>
      <c r="G31" s="16">
        <v>136658.2</v>
      </c>
      <c r="H31" s="16">
        <v>90316.22</v>
      </c>
      <c r="I31" s="16">
        <v>0</v>
      </c>
      <c r="J31" s="16">
        <v>0</v>
      </c>
      <c r="K31" s="16">
        <v>0</v>
      </c>
      <c r="L31" s="16">
        <v>305208.28</v>
      </c>
      <c r="M31" s="16">
        <v>23755.52</v>
      </c>
      <c r="N31" s="16">
        <v>134650.09</v>
      </c>
      <c r="O31" s="16">
        <v>81897.8</v>
      </c>
      <c r="P31" s="16">
        <v>74140.38</v>
      </c>
      <c r="Q31" s="16">
        <v>108656.1</v>
      </c>
      <c r="R31" s="16">
        <v>0</v>
      </c>
      <c r="S31" s="16">
        <v>47388.04</v>
      </c>
      <c r="T31" s="16">
        <v>22564.79</v>
      </c>
      <c r="U31" s="16">
        <v>23576</v>
      </c>
      <c r="V31" s="16">
        <v>106801.47</v>
      </c>
      <c r="W31" s="16">
        <v>0</v>
      </c>
      <c r="X31" s="16">
        <v>21616.84</v>
      </c>
      <c r="Y31" s="16">
        <v>0</v>
      </c>
    </row>
    <row r="32" spans="1:25" ht="12.75">
      <c r="A32" s="62"/>
      <c r="B32" s="17" t="s">
        <v>7</v>
      </c>
      <c r="C32" s="15">
        <f>C31-C30</f>
        <v>-60754.5699999996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12.75">
      <c r="A33" s="62"/>
      <c r="B33" s="17" t="s">
        <v>8</v>
      </c>
      <c r="C33" s="15">
        <f>SUM(D33:Y33)</f>
        <v>1742803.4800000002</v>
      </c>
      <c r="D33" s="16">
        <v>0</v>
      </c>
      <c r="E33" s="16">
        <v>0</v>
      </c>
      <c r="F33" s="16">
        <v>0</v>
      </c>
      <c r="G33" s="16">
        <v>0</v>
      </c>
      <c r="H33" s="16">
        <v>492548.17</v>
      </c>
      <c r="I33" s="16">
        <v>0</v>
      </c>
      <c r="J33" s="16">
        <v>0</v>
      </c>
      <c r="K33" s="16">
        <v>0</v>
      </c>
      <c r="L33" s="16">
        <v>0</v>
      </c>
      <c r="M33" s="16">
        <v>328963.8</v>
      </c>
      <c r="N33" s="16">
        <v>0</v>
      </c>
      <c r="O33" s="16">
        <v>216547.89</v>
      </c>
      <c r="P33" s="16">
        <v>0</v>
      </c>
      <c r="Q33" s="16">
        <v>0</v>
      </c>
      <c r="R33" s="16">
        <v>182796.48</v>
      </c>
      <c r="S33" s="16">
        <v>0</v>
      </c>
      <c r="T33" s="16">
        <v>0</v>
      </c>
      <c r="U33" s="16">
        <v>0</v>
      </c>
      <c r="V33" s="16">
        <v>0</v>
      </c>
      <c r="W33" s="16">
        <v>500330.3</v>
      </c>
      <c r="X33" s="16">
        <v>0</v>
      </c>
      <c r="Y33" s="16">
        <v>21616.84</v>
      </c>
    </row>
    <row r="34" spans="1:3" ht="12.75">
      <c r="A34" s="62"/>
      <c r="B34" s="14" t="s">
        <v>9</v>
      </c>
      <c r="C34" s="15">
        <f>C33-C31</f>
        <v>299999.99999999977</v>
      </c>
    </row>
    <row r="35" spans="1:25" ht="7.5" customHeight="1">
      <c r="A35" s="18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2.75">
      <c r="A37" s="21" t="s">
        <v>20</v>
      </c>
      <c r="B37" s="21" t="s">
        <v>5</v>
      </c>
      <c r="C37" s="30">
        <f>C6+C12+C18+C24+C30</f>
        <v>4328572.99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2.75">
      <c r="A38" s="31"/>
      <c r="B38" s="21" t="s">
        <v>6</v>
      </c>
      <c r="C38" s="30">
        <f>C7+C13+C19+C25+C31</f>
        <v>4114778.9800000004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2.75">
      <c r="A39" s="31"/>
      <c r="B39" s="21" t="s">
        <v>7</v>
      </c>
      <c r="C39" s="30">
        <f>C38-C37</f>
        <v>-213794.00999999978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2.75">
      <c r="A40" s="31"/>
      <c r="B40" s="21" t="s">
        <v>8</v>
      </c>
      <c r="C40" s="30">
        <f>C9+C15+C21+C27+C33</f>
        <v>4114838.9800000004</v>
      </c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2.75">
      <c r="A41" s="31"/>
      <c r="B41" s="21" t="s">
        <v>9</v>
      </c>
      <c r="C41" s="30">
        <f>C10+C16+C22+C28+C34</f>
        <v>59.99999999982538</v>
      </c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 s="24"/>
      <c r="B54" s="24"/>
      <c r="C54" s="25"/>
    </row>
    <row r="55" spans="1:3" ht="12.75">
      <c r="A55" s="24"/>
      <c r="B55" s="24"/>
      <c r="C55" s="25"/>
    </row>
    <row r="56" spans="1:3" ht="12.75">
      <c r="A56" s="24"/>
      <c r="B56" s="24"/>
      <c r="C56" s="25"/>
    </row>
    <row r="57" spans="1:3" ht="12.75">
      <c r="A57" s="24"/>
      <c r="B57" s="24"/>
      <c r="C57" s="25"/>
    </row>
    <row r="58" spans="1:3" ht="12.75">
      <c r="A58" s="24"/>
      <c r="B58" s="24"/>
      <c r="C58" s="25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3" ht="12.75">
      <c r="A61" s="24"/>
      <c r="B61" s="24"/>
      <c r="C61" s="24"/>
    </row>
    <row r="62" spans="1:3" ht="12.75">
      <c r="A62" s="24"/>
      <c r="B62" s="24"/>
      <c r="C62" s="24"/>
    </row>
    <row r="63" spans="1:3" ht="12.75">
      <c r="A63" s="24"/>
      <c r="B63" s="24"/>
      <c r="C63" s="24"/>
    </row>
    <row r="64" spans="1:3" ht="12.75">
      <c r="A64" s="24"/>
      <c r="B64" s="24"/>
      <c r="C64" s="24"/>
    </row>
  </sheetData>
  <sheetProtection/>
  <mergeCells count="5">
    <mergeCell ref="A6:A10"/>
    <mergeCell ref="A12:A16"/>
    <mergeCell ref="A18:A22"/>
    <mergeCell ref="A24:A28"/>
    <mergeCell ref="A30:A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9"/>
  <sheetViews>
    <sheetView zoomScale="125" zoomScaleNormal="125" zoomScalePageLayoutView="0" workbookViewId="0" topLeftCell="A1">
      <pane xSplit="3" ySplit="5" topLeftCell="V6" activePane="bottomRight" state="frozen"/>
      <selection pane="topLeft" activeCell="A1" sqref="A1"/>
      <selection pane="topRight" activeCell="R1" sqref="R1"/>
      <selection pane="bottomLeft" activeCell="A6" sqref="A6"/>
      <selection pane="bottomRight" activeCell="W29" sqref="W29"/>
    </sheetView>
  </sheetViews>
  <sheetFormatPr defaultColWidth="11.421875" defaultRowHeight="12.75"/>
  <cols>
    <col min="1" max="1" width="22.00390625" style="1" customWidth="1"/>
    <col min="2" max="2" width="21.00390625" style="1" customWidth="1"/>
    <col min="3" max="3" width="13.421875" style="1" customWidth="1"/>
    <col min="4" max="13" width="11.8515625" style="1" customWidth="1"/>
    <col min="14" max="16384" width="11.421875" style="1" customWidth="1"/>
  </cols>
  <sheetData>
    <row r="1" spans="1:3" ht="34.5" customHeight="1">
      <c r="A1"/>
      <c r="B1"/>
      <c r="C1"/>
    </row>
    <row r="2" spans="1:23" ht="16.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45" ht="12.75">
      <c r="A5" s="12"/>
      <c r="B5" s="12"/>
      <c r="C5" s="12"/>
      <c r="D5" s="28">
        <v>41670</v>
      </c>
      <c r="E5" s="28">
        <v>41671</v>
      </c>
      <c r="F5" s="28">
        <v>41674</v>
      </c>
      <c r="G5" s="28">
        <v>41675</v>
      </c>
      <c r="H5" s="28">
        <v>41676</v>
      </c>
      <c r="I5" s="28">
        <v>41677</v>
      </c>
      <c r="J5" s="28">
        <v>41678</v>
      </c>
      <c r="K5" s="28">
        <v>41679</v>
      </c>
      <c r="L5" s="28">
        <v>41680</v>
      </c>
      <c r="M5" s="28">
        <v>41681</v>
      </c>
      <c r="N5" s="28">
        <v>41682</v>
      </c>
      <c r="O5" s="28">
        <v>41683</v>
      </c>
      <c r="P5" s="28">
        <v>41684</v>
      </c>
      <c r="Q5" s="28">
        <v>41685</v>
      </c>
      <c r="R5" s="28">
        <v>41688</v>
      </c>
      <c r="S5" s="28">
        <v>41689</v>
      </c>
      <c r="T5" s="28">
        <v>41690</v>
      </c>
      <c r="U5" s="28">
        <v>41691</v>
      </c>
      <c r="V5" s="28">
        <v>41696</v>
      </c>
      <c r="W5" s="28">
        <v>41698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23" ht="12.75">
      <c r="A6" s="61" t="s">
        <v>22</v>
      </c>
      <c r="B6" s="14" t="s">
        <v>5</v>
      </c>
      <c r="C6" s="15">
        <v>2188050.18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61"/>
      <c r="B7" s="14" t="s">
        <v>6</v>
      </c>
      <c r="C7" s="15">
        <f>SUM(D7:W7)</f>
        <v>2136407.4999999995</v>
      </c>
      <c r="D7" s="32">
        <v>85344.08</v>
      </c>
      <c r="E7" s="32">
        <v>7300.54</v>
      </c>
      <c r="F7" s="32">
        <v>23207.5</v>
      </c>
      <c r="G7" s="32">
        <v>14871.98</v>
      </c>
      <c r="H7" s="32">
        <v>16918.75</v>
      </c>
      <c r="I7" s="32">
        <v>0</v>
      </c>
      <c r="J7" s="32">
        <v>0</v>
      </c>
      <c r="K7" s="32">
        <v>0</v>
      </c>
      <c r="L7" s="32">
        <v>200485.31</v>
      </c>
      <c r="M7" s="32">
        <v>323002.79</v>
      </c>
      <c r="N7" s="32">
        <v>173363.18</v>
      </c>
      <c r="O7" s="32">
        <v>530350.82</v>
      </c>
      <c r="P7" s="32">
        <v>147617.02</v>
      </c>
      <c r="Q7" s="32">
        <v>233938.32</v>
      </c>
      <c r="R7" s="32">
        <v>92992.93</v>
      </c>
      <c r="S7" s="32">
        <v>44580.67</v>
      </c>
      <c r="T7" s="32">
        <v>39521.77</v>
      </c>
      <c r="U7" s="32">
        <v>81643.79</v>
      </c>
      <c r="V7" s="32">
        <v>0</v>
      </c>
      <c r="W7" s="32">
        <v>121268.05</v>
      </c>
    </row>
    <row r="8" spans="1:23" ht="12.75">
      <c r="A8" s="61"/>
      <c r="B8" s="17" t="s">
        <v>7</v>
      </c>
      <c r="C8" s="15">
        <f>C7-C6</f>
        <v>-51642.68000000063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3" ht="12.75">
      <c r="A9" s="61"/>
      <c r="B9" s="17" t="s">
        <v>8</v>
      </c>
      <c r="C9" s="15">
        <f>SUM(D9:W9)</f>
        <v>2115139.45</v>
      </c>
      <c r="D9" s="32">
        <v>0</v>
      </c>
      <c r="E9" s="32">
        <v>0</v>
      </c>
      <c r="F9" s="32">
        <v>0</v>
      </c>
      <c r="G9" s="32">
        <v>0</v>
      </c>
      <c r="H9" s="32">
        <v>147642.85</v>
      </c>
      <c r="I9" s="32">
        <v>0</v>
      </c>
      <c r="J9" s="32">
        <v>0</v>
      </c>
      <c r="K9" s="32">
        <v>0</v>
      </c>
      <c r="L9" s="32">
        <v>0</v>
      </c>
      <c r="M9" s="32">
        <v>400000</v>
      </c>
      <c r="N9" s="32">
        <v>0</v>
      </c>
      <c r="O9" s="32">
        <v>600000</v>
      </c>
      <c r="P9" s="32">
        <v>0</v>
      </c>
      <c r="Q9" s="32">
        <v>0</v>
      </c>
      <c r="R9" s="32">
        <v>450000</v>
      </c>
      <c r="S9" s="32">
        <v>0</v>
      </c>
      <c r="T9" s="32">
        <v>0</v>
      </c>
      <c r="U9" s="32">
        <v>0</v>
      </c>
      <c r="V9" s="32">
        <v>417496.6</v>
      </c>
      <c r="W9" s="32">
        <v>100000</v>
      </c>
    </row>
    <row r="10" spans="1:23" ht="12.75">
      <c r="A10" s="61"/>
      <c r="B10" s="14" t="s">
        <v>9</v>
      </c>
      <c r="C10" s="15">
        <f>C9-C7</f>
        <v>-21268.049999999348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7.5" customHeight="1">
      <c r="A11" s="18"/>
      <c r="B11" s="18"/>
      <c r="C11" s="18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3" ht="12.75">
      <c r="A12" s="61" t="s">
        <v>12</v>
      </c>
      <c r="B12" s="14" t="s">
        <v>5</v>
      </c>
      <c r="C12" s="15">
        <v>364517.59</v>
      </c>
    </row>
    <row r="13" spans="1:23" ht="12.75">
      <c r="A13" s="61"/>
      <c r="B13" s="14" t="s">
        <v>6</v>
      </c>
      <c r="C13" s="15">
        <f>SUM(D13:W13)</f>
        <v>360943.19999999995</v>
      </c>
      <c r="D13" s="29">
        <v>17789.45</v>
      </c>
      <c r="E13" s="29">
        <v>1047.03</v>
      </c>
      <c r="F13" s="29">
        <v>3935.58</v>
      </c>
      <c r="G13" s="29">
        <v>2696.15</v>
      </c>
      <c r="H13" s="29">
        <v>3789.44</v>
      </c>
      <c r="I13" s="29">
        <v>0</v>
      </c>
      <c r="J13" s="29">
        <v>0</v>
      </c>
      <c r="K13" s="29">
        <v>0</v>
      </c>
      <c r="L13" s="29">
        <v>29985.75</v>
      </c>
      <c r="M13" s="29">
        <v>51043.9</v>
      </c>
      <c r="N13" s="29">
        <v>27788.87</v>
      </c>
      <c r="O13" s="29">
        <v>96016.85</v>
      </c>
      <c r="P13" s="29">
        <v>26097.84</v>
      </c>
      <c r="Q13" s="29">
        <v>40496.6</v>
      </c>
      <c r="R13" s="29">
        <v>17597.56</v>
      </c>
      <c r="S13" s="29">
        <v>8725.65</v>
      </c>
      <c r="T13" s="29">
        <v>4842.89</v>
      </c>
      <c r="U13" s="29">
        <v>11402.86</v>
      </c>
      <c r="V13" s="29">
        <v>0</v>
      </c>
      <c r="W13" s="29">
        <v>17686.78</v>
      </c>
    </row>
    <row r="14" spans="1:29" ht="12.75">
      <c r="A14" s="61"/>
      <c r="B14" s="17" t="s">
        <v>7</v>
      </c>
      <c r="C14" s="15">
        <f>C13-C12</f>
        <v>-3574.390000000072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3" ht="12.75">
      <c r="A15" s="61"/>
      <c r="B15" s="17" t="s">
        <v>8</v>
      </c>
      <c r="C15" s="15">
        <f>SUM(D15:W15)</f>
        <v>353256.42000000004</v>
      </c>
      <c r="D15" s="32">
        <v>0</v>
      </c>
      <c r="E15" s="32">
        <v>0</v>
      </c>
      <c r="F15" s="32">
        <v>0</v>
      </c>
      <c r="G15" s="32">
        <v>0</v>
      </c>
      <c r="H15" s="32">
        <v>29257.65</v>
      </c>
      <c r="I15" s="32">
        <v>0</v>
      </c>
      <c r="J15" s="32">
        <v>0</v>
      </c>
      <c r="K15" s="32">
        <v>0</v>
      </c>
      <c r="L15" s="32">
        <v>0</v>
      </c>
      <c r="M15" s="32">
        <v>81029.65</v>
      </c>
      <c r="N15" s="32">
        <v>0</v>
      </c>
      <c r="O15" s="32">
        <v>123805.72</v>
      </c>
      <c r="P15" s="32">
        <v>0</v>
      </c>
      <c r="Q15" s="32">
        <v>0</v>
      </c>
      <c r="R15" s="32">
        <v>84162</v>
      </c>
      <c r="S15" s="32">
        <v>0</v>
      </c>
      <c r="T15" s="32">
        <v>0</v>
      </c>
      <c r="U15" s="32">
        <v>0</v>
      </c>
      <c r="V15" s="32">
        <v>25001.4</v>
      </c>
      <c r="W15" s="32">
        <v>10000</v>
      </c>
    </row>
    <row r="16" spans="1:23" ht="12.75">
      <c r="A16" s="61"/>
      <c r="B16" s="14" t="s">
        <v>9</v>
      </c>
      <c r="C16" s="15">
        <f>C15-C13</f>
        <v>-7686.7799999999115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7.5" customHeight="1">
      <c r="A17" s="18"/>
      <c r="B17" s="18"/>
      <c r="C17" s="1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62" t="s">
        <v>23</v>
      </c>
      <c r="B18" s="14" t="s">
        <v>5</v>
      </c>
      <c r="C18" s="15">
        <v>1652512.48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12.75">
      <c r="A19" s="62"/>
      <c r="B19" s="14" t="s">
        <v>6</v>
      </c>
      <c r="C19" s="15">
        <f>SUM(D19:W19)</f>
        <v>1546063.5499999998</v>
      </c>
      <c r="D19" s="32">
        <v>66921.96</v>
      </c>
      <c r="E19" s="32">
        <v>6596.03</v>
      </c>
      <c r="F19" s="32">
        <v>16711.18</v>
      </c>
      <c r="G19" s="32">
        <v>8115.79</v>
      </c>
      <c r="H19" s="32">
        <v>12818.92</v>
      </c>
      <c r="I19" s="32">
        <v>0</v>
      </c>
      <c r="J19" s="32">
        <v>0</v>
      </c>
      <c r="K19" s="32">
        <v>0</v>
      </c>
      <c r="L19" s="32">
        <v>152870.75</v>
      </c>
      <c r="M19" s="32">
        <v>238222.21</v>
      </c>
      <c r="N19" s="32">
        <v>132842.76</v>
      </c>
      <c r="O19" s="32">
        <v>410669.76</v>
      </c>
      <c r="P19" s="32">
        <v>107999.57</v>
      </c>
      <c r="Q19" s="32">
        <v>175192.32</v>
      </c>
      <c r="R19" s="32">
        <v>62667.9</v>
      </c>
      <c r="S19" s="32">
        <v>31620.18</v>
      </c>
      <c r="T19" s="32">
        <v>30932.98</v>
      </c>
      <c r="U19" s="32">
        <v>63208.16</v>
      </c>
      <c r="V19" s="32">
        <v>0</v>
      </c>
      <c r="W19" s="32">
        <v>28673.08</v>
      </c>
    </row>
    <row r="20" spans="1:23" ht="12.75">
      <c r="A20" s="62"/>
      <c r="B20" s="17" t="s">
        <v>7</v>
      </c>
      <c r="C20" s="15">
        <f>C19-C18</f>
        <v>-106448.93000000017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12.75">
      <c r="A21" s="62"/>
      <c r="B21" s="17" t="s">
        <v>8</v>
      </c>
      <c r="C21" s="15">
        <f>SUM(D21:W21)</f>
        <v>1567390.4700000002</v>
      </c>
      <c r="D21" s="32">
        <v>0</v>
      </c>
      <c r="E21" s="32">
        <v>0</v>
      </c>
      <c r="F21" s="32">
        <v>0</v>
      </c>
      <c r="G21" s="32">
        <v>0</v>
      </c>
      <c r="H21" s="32">
        <v>111163.88</v>
      </c>
      <c r="I21" s="32">
        <v>0</v>
      </c>
      <c r="J21" s="32">
        <v>0</v>
      </c>
      <c r="K21" s="32">
        <v>0</v>
      </c>
      <c r="L21" s="32">
        <v>0</v>
      </c>
      <c r="M21" s="32">
        <v>391092.96</v>
      </c>
      <c r="N21" s="32">
        <v>0</v>
      </c>
      <c r="O21" s="32">
        <v>400000</v>
      </c>
      <c r="P21" s="32">
        <v>0</v>
      </c>
      <c r="Q21" s="32">
        <v>0</v>
      </c>
      <c r="R21" s="32">
        <v>400000</v>
      </c>
      <c r="S21" s="32">
        <v>0</v>
      </c>
      <c r="T21" s="32">
        <v>0</v>
      </c>
      <c r="U21" s="32">
        <v>0</v>
      </c>
      <c r="V21" s="32">
        <v>215133.63</v>
      </c>
      <c r="W21" s="32">
        <v>50000</v>
      </c>
    </row>
    <row r="22" spans="1:23" ht="12.75">
      <c r="A22" s="62"/>
      <c r="B22" s="14" t="s">
        <v>9</v>
      </c>
      <c r="C22" s="15">
        <f>C21-C19</f>
        <v>21326.92000000039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ht="7.5" customHeight="1">
      <c r="A23" s="34"/>
      <c r="B23" s="18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9" ht="12.75">
      <c r="A24" s="24"/>
      <c r="B24"/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3" ht="12.75">
      <c r="A25" s="63" t="s">
        <v>24</v>
      </c>
      <c r="B25" s="21" t="s">
        <v>5</v>
      </c>
      <c r="C25" s="30">
        <f>C6+C12+C18</f>
        <v>4205080.25</v>
      </c>
    </row>
    <row r="26" spans="1:3" ht="12.75">
      <c r="A26" s="63"/>
      <c r="B26" s="21" t="s">
        <v>6</v>
      </c>
      <c r="C26" s="30">
        <f>C7+C13+C19</f>
        <v>4043414.249999999</v>
      </c>
    </row>
    <row r="27" spans="1:3" ht="12.75">
      <c r="A27" s="63"/>
      <c r="B27" s="21" t="s">
        <v>7</v>
      </c>
      <c r="C27" s="30">
        <f>C26-C25</f>
        <v>-161666.00000000093</v>
      </c>
    </row>
    <row r="28" spans="1:3" ht="12.75">
      <c r="A28" s="63"/>
      <c r="B28" s="21" t="s">
        <v>8</v>
      </c>
      <c r="C28" s="30">
        <f>C9+C15+C21</f>
        <v>4035786.3400000003</v>
      </c>
    </row>
    <row r="29" spans="1:3" ht="12.75">
      <c r="A29" s="63"/>
      <c r="B29" s="21" t="s">
        <v>9</v>
      </c>
      <c r="C29" s="30">
        <f>C10+C16+C22</f>
        <v>-7627.909999998868</v>
      </c>
    </row>
  </sheetData>
  <sheetProtection/>
  <mergeCells count="4">
    <mergeCell ref="A6:A10"/>
    <mergeCell ref="A12:A16"/>
    <mergeCell ref="A18:A22"/>
    <mergeCell ref="A25:A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5"/>
  <sheetViews>
    <sheetView zoomScale="125" zoomScaleNormal="125" zoomScalePageLayoutView="0" workbookViewId="0" topLeftCell="A4">
      <pane xSplit="3" topLeftCell="T1" activePane="topRight" state="frozen"/>
      <selection pane="topLeft" activeCell="A7" sqref="A7"/>
      <selection pane="topRight" activeCell="V34" sqref="V34"/>
    </sheetView>
  </sheetViews>
  <sheetFormatPr defaultColWidth="11.421875" defaultRowHeight="12.75"/>
  <cols>
    <col min="1" max="1" width="23.7109375" style="1" customWidth="1"/>
    <col min="2" max="2" width="21.28125" style="1" customWidth="1"/>
    <col min="3" max="3" width="12.421875" style="1" customWidth="1"/>
    <col min="4" max="16384" width="11.421875" style="1" customWidth="1"/>
  </cols>
  <sheetData>
    <row r="1" spans="1:3" ht="36.75" customHeight="1">
      <c r="A1"/>
      <c r="B1"/>
      <c r="C1"/>
    </row>
    <row r="2" spans="1:22" ht="15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43" ht="12.75">
      <c r="A5" s="12"/>
      <c r="B5" s="12"/>
      <c r="C5" s="12"/>
      <c r="D5" s="28">
        <v>41670</v>
      </c>
      <c r="E5" s="28">
        <v>41671</v>
      </c>
      <c r="F5" s="28">
        <v>41674</v>
      </c>
      <c r="G5" s="28">
        <v>41675</v>
      </c>
      <c r="H5" s="28">
        <v>41676</v>
      </c>
      <c r="I5" s="28">
        <v>41677</v>
      </c>
      <c r="J5" s="28">
        <v>41678</v>
      </c>
      <c r="K5" s="28">
        <v>41679</v>
      </c>
      <c r="L5" s="28">
        <v>41680</v>
      </c>
      <c r="M5" s="28">
        <v>41681</v>
      </c>
      <c r="N5" s="28">
        <v>41682</v>
      </c>
      <c r="O5" s="28">
        <v>41683</v>
      </c>
      <c r="P5" s="28">
        <v>41684</v>
      </c>
      <c r="Q5" s="28">
        <v>41685</v>
      </c>
      <c r="R5" s="28">
        <v>41688</v>
      </c>
      <c r="S5" s="28">
        <v>41689</v>
      </c>
      <c r="T5" s="28">
        <v>41691</v>
      </c>
      <c r="U5" s="28">
        <v>41696</v>
      </c>
      <c r="V5" s="28">
        <v>41698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22" ht="12.75">
      <c r="A6" s="61" t="s">
        <v>22</v>
      </c>
      <c r="B6" s="14" t="s">
        <v>5</v>
      </c>
      <c r="C6" s="15">
        <v>65521.98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61"/>
      <c r="B7" s="14" t="s">
        <v>6</v>
      </c>
      <c r="C7" s="15">
        <f>SUM(D7:V7)</f>
        <v>67509.67</v>
      </c>
      <c r="D7" s="32">
        <v>1634.01</v>
      </c>
      <c r="E7" s="32">
        <v>872.37</v>
      </c>
      <c r="F7" s="32">
        <v>165.77</v>
      </c>
      <c r="G7" s="32">
        <v>126.32</v>
      </c>
      <c r="H7" s="32">
        <v>0</v>
      </c>
      <c r="I7" s="32">
        <v>0</v>
      </c>
      <c r="J7" s="32">
        <v>0</v>
      </c>
      <c r="K7" s="32">
        <v>0</v>
      </c>
      <c r="L7" s="32">
        <v>11437.31</v>
      </c>
      <c r="M7" s="32">
        <v>2523.72</v>
      </c>
      <c r="N7" s="32">
        <v>4971.99</v>
      </c>
      <c r="O7" s="32">
        <v>3935.04</v>
      </c>
      <c r="P7" s="32">
        <v>0</v>
      </c>
      <c r="Q7" s="32">
        <v>2722.9</v>
      </c>
      <c r="R7" s="32">
        <v>898.69</v>
      </c>
      <c r="S7" s="32">
        <v>955.09</v>
      </c>
      <c r="T7" s="32">
        <v>21552.88</v>
      </c>
      <c r="U7" s="32">
        <v>0</v>
      </c>
      <c r="V7" s="32">
        <v>15713.58</v>
      </c>
    </row>
    <row r="8" spans="1:22" ht="12.75">
      <c r="A8" s="61"/>
      <c r="B8" s="17" t="s">
        <v>7</v>
      </c>
      <c r="C8" s="15">
        <f>C7-C6</f>
        <v>1987.689999999995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12.75">
      <c r="A9" s="61"/>
      <c r="B9" s="17" t="s">
        <v>8</v>
      </c>
      <c r="C9" s="15">
        <f>SUM(D9:V9)</f>
        <v>54796.09</v>
      </c>
      <c r="D9" s="32">
        <v>0</v>
      </c>
      <c r="E9" s="32">
        <v>0</v>
      </c>
      <c r="F9" s="32">
        <v>0</v>
      </c>
      <c r="G9" s="32">
        <v>0</v>
      </c>
      <c r="H9" s="32">
        <v>2798.47</v>
      </c>
      <c r="I9" s="32">
        <v>0</v>
      </c>
      <c r="J9" s="32">
        <v>0</v>
      </c>
      <c r="K9" s="32">
        <v>0</v>
      </c>
      <c r="L9" s="32">
        <v>0</v>
      </c>
      <c r="M9" s="32">
        <v>13961.03</v>
      </c>
      <c r="N9" s="32">
        <v>0</v>
      </c>
      <c r="O9" s="32">
        <v>8907.03</v>
      </c>
      <c r="P9" s="32">
        <v>0</v>
      </c>
      <c r="Q9" s="32">
        <v>0</v>
      </c>
      <c r="R9" s="32">
        <v>3621.59</v>
      </c>
      <c r="S9" s="32">
        <v>0</v>
      </c>
      <c r="T9" s="32">
        <v>0</v>
      </c>
      <c r="U9" s="32">
        <v>22507.97</v>
      </c>
      <c r="V9" s="32">
        <v>3000</v>
      </c>
    </row>
    <row r="10" spans="1:22" ht="12.75">
      <c r="A10" s="61"/>
      <c r="B10" s="14" t="s">
        <v>9</v>
      </c>
      <c r="C10" s="15">
        <f>C9-C7</f>
        <v>-12713.580000000002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7.5" customHeight="1">
      <c r="A11" s="18"/>
      <c r="B11" s="18"/>
      <c r="C11" s="1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2.75">
      <c r="A12" s="61" t="s">
        <v>12</v>
      </c>
      <c r="B12" s="14" t="s">
        <v>5</v>
      </c>
      <c r="C12" s="15">
        <v>83655.9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2.75">
      <c r="A13" s="61"/>
      <c r="B13" s="14" t="s">
        <v>6</v>
      </c>
      <c r="C13" s="15">
        <f>SUM(D13:V13)</f>
        <v>79772.26999999999</v>
      </c>
      <c r="D13" s="29">
        <v>2122.15</v>
      </c>
      <c r="E13" s="29">
        <v>833.62</v>
      </c>
      <c r="F13" s="29">
        <v>158.4</v>
      </c>
      <c r="G13" s="29">
        <v>120.7</v>
      </c>
      <c r="H13" s="29">
        <v>0</v>
      </c>
      <c r="I13" s="29">
        <v>0</v>
      </c>
      <c r="J13" s="29">
        <v>0</v>
      </c>
      <c r="K13" s="29">
        <v>0</v>
      </c>
      <c r="L13" s="29">
        <v>12383.29</v>
      </c>
      <c r="M13" s="29">
        <v>3609.69</v>
      </c>
      <c r="N13" s="29">
        <v>6524.49</v>
      </c>
      <c r="O13" s="29">
        <v>4458.15</v>
      </c>
      <c r="P13" s="29">
        <v>0</v>
      </c>
      <c r="Q13" s="29">
        <v>5641.2</v>
      </c>
      <c r="R13" s="29">
        <v>1462.93</v>
      </c>
      <c r="S13" s="29">
        <v>1081.19</v>
      </c>
      <c r="T13" s="29">
        <v>25227.1</v>
      </c>
      <c r="U13" s="29">
        <v>0</v>
      </c>
      <c r="V13" s="29">
        <v>16149.36</v>
      </c>
    </row>
    <row r="14" spans="1:22" ht="12.75">
      <c r="A14" s="61"/>
      <c r="B14" s="17" t="s">
        <v>7</v>
      </c>
      <c r="C14" s="15">
        <f>C13-C12</f>
        <v>-3883.6300000000047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2.75">
      <c r="A15" s="61"/>
      <c r="B15" s="17" t="s">
        <v>8</v>
      </c>
      <c r="C15" s="15">
        <f>SUM(D15:V15)</f>
        <v>65622.91</v>
      </c>
      <c r="D15" s="32">
        <v>0</v>
      </c>
      <c r="E15" s="32">
        <v>0</v>
      </c>
      <c r="F15" s="32">
        <v>0</v>
      </c>
      <c r="G15" s="32">
        <v>0</v>
      </c>
      <c r="H15" s="32">
        <v>3234.87</v>
      </c>
      <c r="I15" s="32">
        <v>0</v>
      </c>
      <c r="J15" s="32">
        <v>0</v>
      </c>
      <c r="K15" s="32">
        <v>0</v>
      </c>
      <c r="L15" s="32">
        <v>0</v>
      </c>
      <c r="M15" s="32">
        <v>15992.98</v>
      </c>
      <c r="N15" s="32">
        <v>0</v>
      </c>
      <c r="O15" s="32">
        <v>10982.64</v>
      </c>
      <c r="P15" s="32">
        <v>0</v>
      </c>
      <c r="Q15" s="32">
        <v>0</v>
      </c>
      <c r="R15" s="32">
        <v>7104.13</v>
      </c>
      <c r="S15" s="32">
        <v>0</v>
      </c>
      <c r="T15" s="32">
        <v>0</v>
      </c>
      <c r="U15" s="32">
        <v>26308.29</v>
      </c>
      <c r="V15" s="32">
        <v>2000</v>
      </c>
    </row>
    <row r="16" spans="1:22" ht="12.75">
      <c r="A16" s="61"/>
      <c r="B16" s="14" t="s">
        <v>9</v>
      </c>
      <c r="C16" s="15">
        <f>C15-C13</f>
        <v>-14149.359999999986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7.5" customHeight="1">
      <c r="A17" s="18"/>
      <c r="B17" s="18"/>
      <c r="C17" s="19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12.75">
      <c r="A18" s="61" t="s">
        <v>11</v>
      </c>
      <c r="B18" s="14" t="s">
        <v>5</v>
      </c>
      <c r="C18" s="15">
        <v>870613.8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2.75">
      <c r="A19" s="61"/>
      <c r="B19" s="14" t="s">
        <v>6</v>
      </c>
      <c r="C19" s="15">
        <f>SUM(D19:V19)</f>
        <v>793595.72</v>
      </c>
      <c r="D19" s="32">
        <v>25397.62</v>
      </c>
      <c r="E19" s="32">
        <v>13743.94</v>
      </c>
      <c r="F19" s="32">
        <v>7830.21</v>
      </c>
      <c r="G19" s="32">
        <v>1868.96</v>
      </c>
      <c r="H19" s="32">
        <v>0</v>
      </c>
      <c r="I19" s="32">
        <v>0</v>
      </c>
      <c r="J19" s="32">
        <v>0</v>
      </c>
      <c r="K19" s="32">
        <v>0</v>
      </c>
      <c r="L19" s="32">
        <v>144257.18</v>
      </c>
      <c r="M19" s="32">
        <v>29743.59</v>
      </c>
      <c r="N19" s="32">
        <v>67022.22</v>
      </c>
      <c r="O19" s="32">
        <v>56867.96</v>
      </c>
      <c r="P19" s="32">
        <v>0</v>
      </c>
      <c r="Q19" s="32">
        <v>46195.8</v>
      </c>
      <c r="R19" s="32">
        <v>11790.33</v>
      </c>
      <c r="S19" s="32">
        <v>8997.09</v>
      </c>
      <c r="T19" s="32">
        <v>252769.75</v>
      </c>
      <c r="U19" s="32">
        <v>0</v>
      </c>
      <c r="V19" s="32">
        <v>127111.07</v>
      </c>
    </row>
    <row r="20" spans="1:3" ht="12.75">
      <c r="A20" s="61"/>
      <c r="B20" s="17" t="s">
        <v>7</v>
      </c>
      <c r="C20" s="15">
        <f>C19-C18</f>
        <v>-77018.08000000007</v>
      </c>
    </row>
    <row r="21" spans="1:22" ht="12.75">
      <c r="A21" s="61"/>
      <c r="B21" s="17" t="s">
        <v>8</v>
      </c>
      <c r="C21" s="15">
        <f>SUM(D21:V21)</f>
        <v>742508.34</v>
      </c>
      <c r="D21" s="32">
        <v>0</v>
      </c>
      <c r="E21" s="32">
        <v>0</v>
      </c>
      <c r="F21" s="32">
        <v>0</v>
      </c>
      <c r="G21" s="32">
        <v>0</v>
      </c>
      <c r="H21" s="32">
        <v>71023.69</v>
      </c>
      <c r="I21" s="32">
        <v>0</v>
      </c>
      <c r="J21" s="32">
        <v>0</v>
      </c>
      <c r="K21" s="32">
        <v>0</v>
      </c>
      <c r="L21" s="32">
        <v>0</v>
      </c>
      <c r="M21" s="32">
        <v>222841.5</v>
      </c>
      <c r="N21" s="32">
        <v>0</v>
      </c>
      <c r="O21" s="32">
        <v>123890.18</v>
      </c>
      <c r="P21" s="32">
        <v>0</v>
      </c>
      <c r="Q21" s="32">
        <v>0</v>
      </c>
      <c r="R21" s="32">
        <v>57986.13</v>
      </c>
      <c r="S21" s="32">
        <v>0</v>
      </c>
      <c r="T21" s="32">
        <v>0</v>
      </c>
      <c r="U21" s="32">
        <v>261766.84</v>
      </c>
      <c r="V21" s="32">
        <v>5000</v>
      </c>
    </row>
    <row r="22" spans="1:22" ht="12.75">
      <c r="A22" s="61"/>
      <c r="B22" s="14" t="s">
        <v>9</v>
      </c>
      <c r="C22" s="15">
        <f>C21-C19</f>
        <v>-51087.380000000005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7.5" customHeight="1">
      <c r="A23" s="18"/>
      <c r="B23" s="18"/>
      <c r="C23" s="1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3" ht="13.5" customHeight="1">
      <c r="A24" s="62" t="s">
        <v>26</v>
      </c>
      <c r="B24" s="14" t="s">
        <v>5</v>
      </c>
      <c r="C24" s="15">
        <v>360776.09</v>
      </c>
    </row>
    <row r="25" spans="1:22" ht="12.75">
      <c r="A25" s="62"/>
      <c r="B25" s="14" t="s">
        <v>6</v>
      </c>
      <c r="C25" s="15">
        <f>SUM(D25:V25)</f>
        <v>309564.32</v>
      </c>
      <c r="D25" s="32">
        <v>801.75</v>
      </c>
      <c r="E25" s="32">
        <v>16958.29</v>
      </c>
      <c r="F25" s="32">
        <v>4937.81</v>
      </c>
      <c r="G25" s="32">
        <v>952.67</v>
      </c>
      <c r="H25" s="32">
        <v>0</v>
      </c>
      <c r="I25" s="32">
        <v>0</v>
      </c>
      <c r="J25" s="32">
        <v>0</v>
      </c>
      <c r="K25" s="32">
        <v>0</v>
      </c>
      <c r="L25" s="32">
        <v>61945.04</v>
      </c>
      <c r="M25" s="32">
        <v>11669.04</v>
      </c>
      <c r="N25" s="32">
        <v>29258.09</v>
      </c>
      <c r="O25" s="32">
        <v>27276.29</v>
      </c>
      <c r="P25" s="32">
        <v>0</v>
      </c>
      <c r="Q25" s="32">
        <v>16573.41</v>
      </c>
      <c r="R25" s="32">
        <v>4871.01</v>
      </c>
      <c r="S25" s="32">
        <v>3024.7</v>
      </c>
      <c r="T25" s="32">
        <v>100393.53</v>
      </c>
      <c r="U25" s="32">
        <v>0</v>
      </c>
      <c r="V25" s="32">
        <v>30902.69</v>
      </c>
    </row>
    <row r="26" spans="1:22" ht="12.75">
      <c r="A26" s="62"/>
      <c r="B26" s="17" t="s">
        <v>7</v>
      </c>
      <c r="C26" s="15">
        <f>C25-C24</f>
        <v>-51211.77000000002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 ht="12.75">
      <c r="A27" s="62"/>
      <c r="B27" s="17" t="s">
        <v>8</v>
      </c>
      <c r="C27" s="15">
        <f>SUM(D27:V27)</f>
        <v>491910.14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247130.66</v>
      </c>
      <c r="N27" s="32">
        <v>0</v>
      </c>
      <c r="O27" s="32">
        <v>127433.48</v>
      </c>
      <c r="P27" s="32">
        <v>0</v>
      </c>
      <c r="Q27" s="32">
        <v>0</v>
      </c>
      <c r="R27" s="32">
        <v>0</v>
      </c>
      <c r="S27" s="32">
        <v>0</v>
      </c>
      <c r="T27" s="32">
        <v>42346</v>
      </c>
      <c r="U27" s="32">
        <v>0</v>
      </c>
      <c r="V27" s="32">
        <v>75000</v>
      </c>
    </row>
    <row r="28" spans="1:22" ht="12.75">
      <c r="A28" s="62"/>
      <c r="B28" s="14" t="s">
        <v>9</v>
      </c>
      <c r="C28" s="15">
        <f>C27-C25</f>
        <v>182345.82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ht="7.5" customHeight="1">
      <c r="A29" s="34"/>
      <c r="B29" s="18"/>
      <c r="C29" s="19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" ht="12.75">
      <c r="A30" s="24"/>
      <c r="B30"/>
      <c r="C30" s="35"/>
    </row>
    <row r="31" spans="1:3" ht="12.75">
      <c r="A31" s="63" t="s">
        <v>27</v>
      </c>
      <c r="B31" s="21" t="s">
        <v>5</v>
      </c>
      <c r="C31" s="30">
        <f>C6+C12+C18+C24</f>
        <v>1380567.77</v>
      </c>
    </row>
    <row r="32" spans="1:3" ht="12.75">
      <c r="A32" s="63"/>
      <c r="B32" s="21" t="s">
        <v>6</v>
      </c>
      <c r="C32" s="30">
        <f>C7+C13+C19+C25</f>
        <v>1250441.98</v>
      </c>
    </row>
    <row r="33" spans="1:3" ht="12.75">
      <c r="A33" s="63"/>
      <c r="B33" s="21" t="s">
        <v>7</v>
      </c>
      <c r="C33" s="30">
        <f>C32-C31</f>
        <v>-130125.79000000004</v>
      </c>
    </row>
    <row r="34" spans="1:3" ht="12.75">
      <c r="A34" s="63"/>
      <c r="B34" s="21" t="s">
        <v>8</v>
      </c>
      <c r="C34" s="30">
        <f>C9+C15+C21+C27</f>
        <v>1354837.48</v>
      </c>
    </row>
    <row r="35" spans="1:3" ht="12.75">
      <c r="A35" s="63"/>
      <c r="B35" s="21" t="s">
        <v>9</v>
      </c>
      <c r="C35" s="30">
        <f>C10+C16+C22+C28</f>
        <v>104395.50000000001</v>
      </c>
    </row>
  </sheetData>
  <sheetProtection/>
  <mergeCells count="5">
    <mergeCell ref="A6:A10"/>
    <mergeCell ref="A12:A16"/>
    <mergeCell ref="A18:A22"/>
    <mergeCell ref="A24:A28"/>
    <mergeCell ref="A31:A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F11"/>
  <sheetViews>
    <sheetView zoomScale="125" zoomScaleNormal="125" zoomScalePageLayoutView="0" workbookViewId="0" topLeftCell="A1">
      <pane xSplit="3" topLeftCell="T1" activePane="topRight" state="frozen"/>
      <selection pane="topLeft" activeCell="A1" sqref="A1"/>
      <selection pane="topRight" activeCell="V15" sqref="V15"/>
    </sheetView>
  </sheetViews>
  <sheetFormatPr defaultColWidth="11.421875" defaultRowHeight="12.75"/>
  <cols>
    <col min="1" max="1" width="24.00390625" style="1" customWidth="1"/>
    <col min="2" max="2" width="21.421875" style="1" customWidth="1"/>
    <col min="3" max="3" width="13.140625" style="1" customWidth="1"/>
    <col min="4" max="16384" width="11.421875" style="1" customWidth="1"/>
  </cols>
  <sheetData>
    <row r="1" ht="34.5" customHeight="1"/>
    <row r="2" spans="1:22" ht="15" customHeight="1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s="11" customFormat="1" ht="39.75" customHeight="1">
      <c r="A4" s="8" t="s">
        <v>1</v>
      </c>
      <c r="B4" s="9" t="s">
        <v>2</v>
      </c>
      <c r="C4" s="8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32" ht="12.75">
      <c r="A5" s="12"/>
      <c r="B5" s="12"/>
      <c r="C5" s="12"/>
      <c r="D5" s="28">
        <v>41675</v>
      </c>
      <c r="E5" s="28">
        <v>41676</v>
      </c>
      <c r="F5" s="28">
        <v>41677</v>
      </c>
      <c r="G5" s="28">
        <v>41678</v>
      </c>
      <c r="H5" s="28">
        <v>41679</v>
      </c>
      <c r="I5" s="28">
        <v>41680</v>
      </c>
      <c r="J5" s="28">
        <v>41681</v>
      </c>
      <c r="K5" s="28">
        <v>41682</v>
      </c>
      <c r="L5" s="28">
        <v>41683</v>
      </c>
      <c r="M5" s="28">
        <v>41684</v>
      </c>
      <c r="N5" s="28">
        <v>41685</v>
      </c>
      <c r="O5" s="28">
        <v>41688</v>
      </c>
      <c r="P5" s="28">
        <v>41689</v>
      </c>
      <c r="Q5" s="28">
        <v>41690</v>
      </c>
      <c r="R5" s="28">
        <v>41691</v>
      </c>
      <c r="S5" s="28">
        <v>41695</v>
      </c>
      <c r="T5" s="28">
        <v>41696</v>
      </c>
      <c r="U5" s="28">
        <v>41698</v>
      </c>
      <c r="V5" s="28">
        <v>41699</v>
      </c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22" ht="15" customHeight="1">
      <c r="A6" s="62" t="s">
        <v>29</v>
      </c>
      <c r="B6" s="14" t="s">
        <v>5</v>
      </c>
      <c r="C6" s="29">
        <v>2482268.6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12.75">
      <c r="A7" s="62"/>
      <c r="B7" s="14" t="s">
        <v>6</v>
      </c>
      <c r="C7" s="15">
        <f>SUM(D7:V7)</f>
        <v>2640196.6699999985</v>
      </c>
      <c r="D7" s="29">
        <v>278433.22</v>
      </c>
      <c r="E7" s="29">
        <v>276300.86</v>
      </c>
      <c r="F7" s="29">
        <v>207193.57</v>
      </c>
      <c r="G7" s="29">
        <v>0</v>
      </c>
      <c r="H7" s="29">
        <v>0</v>
      </c>
      <c r="I7" s="29">
        <v>148878.58</v>
      </c>
      <c r="J7" s="29">
        <v>159862.56</v>
      </c>
      <c r="K7" s="29">
        <v>158231.24</v>
      </c>
      <c r="L7" s="29">
        <v>112584.42</v>
      </c>
      <c r="M7" s="29">
        <v>326730.36</v>
      </c>
      <c r="N7" s="29">
        <v>63325.88</v>
      </c>
      <c r="O7" s="29">
        <v>83036.23</v>
      </c>
      <c r="P7" s="29">
        <v>81731.16</v>
      </c>
      <c r="Q7" s="29">
        <v>55646.66</v>
      </c>
      <c r="R7" s="29">
        <v>121057.14</v>
      </c>
      <c r="S7" s="29">
        <v>375475.68</v>
      </c>
      <c r="T7" s="29">
        <v>103083.51</v>
      </c>
      <c r="U7" s="29">
        <v>51409.32</v>
      </c>
      <c r="V7" s="29">
        <v>37216.28</v>
      </c>
    </row>
    <row r="8" spans="1:22" ht="12.75">
      <c r="A8" s="62"/>
      <c r="B8" s="17" t="s">
        <v>7</v>
      </c>
      <c r="C8" s="15">
        <f>C7-C6</f>
        <v>157928.06999999844</v>
      </c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62"/>
      <c r="B9" s="17" t="s">
        <v>8</v>
      </c>
      <c r="C9" s="15">
        <f>SUM(D9:V9)</f>
        <v>2632900</v>
      </c>
      <c r="D9" s="29">
        <v>0</v>
      </c>
      <c r="E9" s="29">
        <v>537000</v>
      </c>
      <c r="F9" s="29">
        <v>0</v>
      </c>
      <c r="G9" s="29">
        <v>0</v>
      </c>
      <c r="H9" s="29">
        <v>0</v>
      </c>
      <c r="I9" s="29">
        <v>0</v>
      </c>
      <c r="J9" s="29">
        <v>832000</v>
      </c>
      <c r="K9" s="29">
        <v>0</v>
      </c>
      <c r="L9" s="29">
        <v>222000</v>
      </c>
      <c r="M9" s="29">
        <v>0</v>
      </c>
      <c r="N9" s="29">
        <v>0</v>
      </c>
      <c r="O9" s="29">
        <v>462000</v>
      </c>
      <c r="P9" s="29">
        <v>0</v>
      </c>
      <c r="Q9" s="29">
        <v>0</v>
      </c>
      <c r="R9" s="29">
        <v>0</v>
      </c>
      <c r="S9" s="29">
        <v>0</v>
      </c>
      <c r="T9" s="29">
        <v>536900</v>
      </c>
      <c r="U9" s="29">
        <v>43000</v>
      </c>
      <c r="V9" s="29">
        <v>0</v>
      </c>
    </row>
    <row r="10" spans="1:22" ht="12.75">
      <c r="A10" s="62"/>
      <c r="B10" s="14" t="s">
        <v>9</v>
      </c>
      <c r="C10" s="15">
        <f>C9-C7</f>
        <v>-7296.6699999985285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9" customHeight="1">
      <c r="A11" s="36"/>
      <c r="B11" s="36"/>
      <c r="C11" s="36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</sheetData>
  <sheetProtection/>
  <mergeCells count="1">
    <mergeCell ref="A6:A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S13"/>
  <sheetViews>
    <sheetView zoomScale="120" zoomScaleNormal="120" zoomScalePageLayoutView="0" workbookViewId="0" topLeftCell="A1">
      <pane xSplit="4" ySplit="7" topLeftCell="R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D20" sqref="D20"/>
    </sheetView>
  </sheetViews>
  <sheetFormatPr defaultColWidth="8.8515625" defaultRowHeight="12.75"/>
  <cols>
    <col min="1" max="1" width="20.28125" style="0" customWidth="1"/>
    <col min="2" max="2" width="25.00390625" style="0" customWidth="1"/>
    <col min="3" max="3" width="22.00390625" style="0" customWidth="1"/>
    <col min="4" max="4" width="15.28125" style="0" customWidth="1"/>
    <col min="5" max="12" width="8.8515625" style="0" customWidth="1"/>
    <col min="13" max="13" width="10.421875" style="0" customWidth="1"/>
    <col min="14" max="17" width="8.8515625" style="0" customWidth="1"/>
    <col min="18" max="18" width="9.8515625" style="0" bestFit="1" customWidth="1"/>
  </cols>
  <sheetData>
    <row r="4" spans="1:19" ht="12.75">
      <c r="A4" s="2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38.25">
      <c r="A6" s="37" t="s">
        <v>31</v>
      </c>
      <c r="B6" s="37" t="s">
        <v>32</v>
      </c>
      <c r="C6" s="9" t="s">
        <v>2</v>
      </c>
      <c r="D6" s="8" t="s">
        <v>3</v>
      </c>
      <c r="E6" s="10"/>
      <c r="F6" s="10"/>
      <c r="G6" s="38" t="s">
        <v>33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12"/>
      <c r="B7" s="12"/>
      <c r="C7" s="12"/>
      <c r="D7" s="12"/>
      <c r="E7" s="39">
        <v>41676</v>
      </c>
      <c r="F7" s="39">
        <v>41677</v>
      </c>
      <c r="G7" s="39">
        <v>41678</v>
      </c>
      <c r="H7" s="39">
        <v>41679</v>
      </c>
      <c r="I7" s="39">
        <v>41680</v>
      </c>
      <c r="J7" s="39">
        <v>41681</v>
      </c>
      <c r="K7" s="39">
        <v>41682</v>
      </c>
      <c r="L7" s="39">
        <v>41683</v>
      </c>
      <c r="M7" s="39">
        <v>41684</v>
      </c>
      <c r="N7" s="39">
        <v>41688</v>
      </c>
      <c r="O7" s="39">
        <v>41690</v>
      </c>
      <c r="P7" s="39">
        <v>41691</v>
      </c>
      <c r="Q7" s="39">
        <v>41695</v>
      </c>
      <c r="R7" s="39">
        <v>41696</v>
      </c>
      <c r="S7" s="39">
        <v>41698</v>
      </c>
    </row>
    <row r="8" spans="1:19" ht="12.75" customHeight="1">
      <c r="A8" s="62" t="s">
        <v>34</v>
      </c>
      <c r="B8" s="62" t="s">
        <v>35</v>
      </c>
      <c r="C8" s="14" t="s">
        <v>5</v>
      </c>
      <c r="D8" s="40">
        <v>663930.01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2.75">
      <c r="A9" s="62"/>
      <c r="B9" s="62"/>
      <c r="C9" s="14" t="s">
        <v>6</v>
      </c>
      <c r="D9" s="15">
        <f>SUM(E9:S9)</f>
        <v>466145.48000000004</v>
      </c>
      <c r="E9" s="29">
        <v>40912.8</v>
      </c>
      <c r="F9" s="29">
        <v>32028.59</v>
      </c>
      <c r="G9" s="29">
        <v>0</v>
      </c>
      <c r="H9" s="29">
        <v>0</v>
      </c>
      <c r="I9" s="29">
        <v>0</v>
      </c>
      <c r="J9" s="29">
        <v>0</v>
      </c>
      <c r="K9" s="29">
        <v>79885.8</v>
      </c>
      <c r="L9" s="29">
        <v>47766.16</v>
      </c>
      <c r="M9" s="29">
        <v>70993.58</v>
      </c>
      <c r="N9" s="29">
        <v>32039.47</v>
      </c>
      <c r="O9" s="29">
        <v>22832.27</v>
      </c>
      <c r="P9" s="29">
        <v>29375.84</v>
      </c>
      <c r="Q9" s="29">
        <v>24556.86</v>
      </c>
      <c r="R9" s="29">
        <v>0</v>
      </c>
      <c r="S9" s="29">
        <v>85754.11</v>
      </c>
    </row>
    <row r="10" spans="1:19" ht="12.75">
      <c r="A10" s="62"/>
      <c r="B10" s="62"/>
      <c r="C10" s="17" t="s">
        <v>7</v>
      </c>
      <c r="D10" s="15">
        <f>D9-D8</f>
        <v>-197784.52999999997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62"/>
      <c r="B11" s="62"/>
      <c r="C11" s="17" t="s">
        <v>8</v>
      </c>
      <c r="D11" s="15">
        <f>SUM(E11:S11)</f>
        <v>482512.8</v>
      </c>
      <c r="E11" s="29">
        <v>40912.8</v>
      </c>
      <c r="F11" s="29">
        <v>0</v>
      </c>
      <c r="G11" s="29">
        <v>0</v>
      </c>
      <c r="H11" s="29">
        <v>0</v>
      </c>
      <c r="I11" s="29">
        <v>0</v>
      </c>
      <c r="J11" s="29">
        <v>82000</v>
      </c>
      <c r="K11" s="29">
        <v>0</v>
      </c>
      <c r="L11" s="29">
        <v>99000</v>
      </c>
      <c r="M11" s="29">
        <v>0</v>
      </c>
      <c r="N11" s="29">
        <v>92000</v>
      </c>
      <c r="O11" s="29">
        <v>0</v>
      </c>
      <c r="P11" s="29">
        <v>0</v>
      </c>
      <c r="Q11" s="29">
        <v>0</v>
      </c>
      <c r="R11" s="29">
        <v>152600</v>
      </c>
      <c r="S11" s="29">
        <v>16000</v>
      </c>
    </row>
    <row r="12" spans="1:19" ht="12.75">
      <c r="A12" s="62"/>
      <c r="B12" s="62"/>
      <c r="C12" s="14" t="s">
        <v>9</v>
      </c>
      <c r="D12" s="15">
        <f>D11-D9</f>
        <v>16367.319999999949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2.75">
      <c r="A13" s="36"/>
      <c r="B13" s="36"/>
      <c r="C13" s="41" t="s">
        <v>36</v>
      </c>
      <c r="D13" s="42">
        <f>D9/D8</f>
        <v>0.702100331328599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</sheetData>
  <sheetProtection/>
  <mergeCells count="2">
    <mergeCell ref="A8:A12"/>
    <mergeCell ref="B8:B1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6"/>
  <sheetViews>
    <sheetView zoomScale="125" zoomScaleNormal="125" zoomScalePageLayoutView="0" workbookViewId="0" topLeftCell="A1">
      <pane xSplit="2" ySplit="3" topLeftCell="C65" activePane="bottomRight" state="frozen"/>
      <selection pane="topLeft" activeCell="A1" sqref="A1"/>
      <selection pane="topRight" activeCell="D1" sqref="D1"/>
      <selection pane="bottomLeft" activeCell="A68" sqref="A68"/>
      <selection pane="bottomRight" activeCell="E69" sqref="C69:E72"/>
    </sheetView>
  </sheetViews>
  <sheetFormatPr defaultColWidth="10.8515625" defaultRowHeight="12.75"/>
  <cols>
    <col min="1" max="1" width="15.00390625" style="1" customWidth="1"/>
    <col min="2" max="2" width="22.7109375" style="1" customWidth="1"/>
    <col min="3" max="3" width="16.00390625" style="1" customWidth="1"/>
    <col min="4" max="4" width="12.8515625" style="1" customWidth="1"/>
    <col min="5" max="5" width="12.7109375" style="1" customWidth="1"/>
    <col min="6" max="9" width="12.8515625" style="1" customWidth="1"/>
    <col min="10" max="10" width="14.28125" style="1" customWidth="1"/>
    <col min="11" max="16384" width="10.8515625" style="1" customWidth="1"/>
  </cols>
  <sheetData>
    <row r="1" ht="36" customHeight="1"/>
    <row r="2" spans="1:10" ht="15.75" customHeight="1">
      <c r="A2" s="2" t="s">
        <v>37</v>
      </c>
      <c r="B2" s="3"/>
      <c r="C2" s="3"/>
      <c r="D2" s="3"/>
      <c r="E2" s="43">
        <v>41671</v>
      </c>
      <c r="F2" s="3"/>
      <c r="G2" s="3"/>
      <c r="H2" s="3"/>
      <c r="I2" s="3"/>
      <c r="J2" s="3"/>
    </row>
    <row r="3" spans="1:10" s="11" customFormat="1" ht="24" customHeight="1">
      <c r="A3" s="9" t="s">
        <v>38</v>
      </c>
      <c r="B3" s="9" t="s">
        <v>2</v>
      </c>
      <c r="C3" s="44" t="s">
        <v>39</v>
      </c>
      <c r="D3" s="44" t="s">
        <v>40</v>
      </c>
      <c r="E3" s="44" t="s">
        <v>41</v>
      </c>
      <c r="F3" s="44" t="s">
        <v>42</v>
      </c>
      <c r="G3" s="44" t="s">
        <v>43</v>
      </c>
      <c r="H3" s="44" t="s">
        <v>44</v>
      </c>
      <c r="I3" s="44" t="s">
        <v>45</v>
      </c>
      <c r="J3" s="44" t="s">
        <v>46</v>
      </c>
    </row>
    <row r="4" spans="1:10" ht="12.75">
      <c r="A4" s="61" t="s">
        <v>47</v>
      </c>
      <c r="B4" s="14" t="s">
        <v>5</v>
      </c>
      <c r="C4" s="45">
        <f>ПосадЭнэрго!C12</f>
        <v>195156.81</v>
      </c>
      <c r="D4" s="45">
        <f>'НКС уч 1'!C6</f>
        <v>2679669.87</v>
      </c>
      <c r="E4" s="45">
        <f>'НКС уч 2'!C24</f>
        <v>1974610.36</v>
      </c>
      <c r="F4" s="46" t="s">
        <v>48</v>
      </c>
      <c r="G4" s="46" t="s">
        <v>48</v>
      </c>
      <c r="H4" s="46" t="s">
        <v>48</v>
      </c>
      <c r="I4" s="46"/>
      <c r="J4" s="47">
        <f>SUM(C4:H4)</f>
        <v>4849437.04</v>
      </c>
    </row>
    <row r="5" spans="1:10" ht="12.75">
      <c r="A5" s="61"/>
      <c r="B5" s="14" t="s">
        <v>6</v>
      </c>
      <c r="C5" s="45">
        <f>ПосадЭнэрго!C13</f>
        <v>195401.52999999997</v>
      </c>
      <c r="D5" s="45">
        <f>'НКС уч 1'!C7</f>
        <v>2499413.84</v>
      </c>
      <c r="E5" s="45">
        <f>'НКС уч 2'!C25</f>
        <v>1887527.1900000002</v>
      </c>
      <c r="F5" s="46" t="s">
        <v>48</v>
      </c>
      <c r="G5" s="46" t="s">
        <v>48</v>
      </c>
      <c r="H5" s="46" t="s">
        <v>48</v>
      </c>
      <c r="I5" s="46"/>
      <c r="J5" s="47">
        <f>SUM(C5:H5)</f>
        <v>4582342.56</v>
      </c>
    </row>
    <row r="6" spans="1:10" ht="12.75">
      <c r="A6" s="61"/>
      <c r="B6" s="17" t="s">
        <v>8</v>
      </c>
      <c r="C6" s="45">
        <f>ПосадЭнэрго!C15</f>
        <v>184352.61</v>
      </c>
      <c r="D6" s="45">
        <f>'НКС уч 1'!C9</f>
        <v>2499413.8400000003</v>
      </c>
      <c r="E6" s="45">
        <f>'НКС уч 2'!C27</f>
        <v>1887527.19</v>
      </c>
      <c r="F6" s="46" t="s">
        <v>48</v>
      </c>
      <c r="G6" s="46" t="s">
        <v>48</v>
      </c>
      <c r="H6" s="46" t="s">
        <v>48</v>
      </c>
      <c r="I6" s="46"/>
      <c r="J6" s="47">
        <f>SUM(C6:H6)</f>
        <v>4571293.640000001</v>
      </c>
    </row>
    <row r="7" spans="1:10" ht="12.75">
      <c r="A7" s="61"/>
      <c r="B7" s="48" t="s">
        <v>9</v>
      </c>
      <c r="C7" s="45">
        <f>ПосадЭнэрго!C16</f>
        <v>-11048.919999999984</v>
      </c>
      <c r="D7" s="45">
        <f>'НКС уч 1'!C10</f>
        <v>0</v>
      </c>
      <c r="E7" s="45">
        <f>'НКС уч 2'!C28</f>
        <v>0</v>
      </c>
      <c r="F7" s="46" t="s">
        <v>48</v>
      </c>
      <c r="G7" s="46" t="s">
        <v>48</v>
      </c>
      <c r="H7" s="46" t="s">
        <v>48</v>
      </c>
      <c r="I7" s="46"/>
      <c r="J7" s="47">
        <f>SUM(C7:H7)</f>
        <v>-11048.919999999984</v>
      </c>
    </row>
    <row r="8" spans="1:10" ht="6" customHeight="1">
      <c r="A8" s="18"/>
      <c r="B8" s="18"/>
      <c r="C8" s="18"/>
      <c r="D8" s="49"/>
      <c r="E8" s="18"/>
      <c r="F8" s="18"/>
      <c r="G8" s="18"/>
      <c r="H8" s="18"/>
      <c r="I8" s="18"/>
      <c r="J8" s="47"/>
    </row>
    <row r="9" spans="1:10" ht="12.75">
      <c r="A9" s="61" t="s">
        <v>11</v>
      </c>
      <c r="B9" s="14" t="s">
        <v>5</v>
      </c>
      <c r="C9" s="45">
        <f>ПосадЭнэрго!C18</f>
        <v>0</v>
      </c>
      <c r="D9" s="46">
        <f>'НКС уч 1'!C12</f>
        <v>0</v>
      </c>
      <c r="E9" s="45">
        <f>'НКС уч 2'!C18</f>
        <v>453899.93</v>
      </c>
      <c r="F9" s="46" t="s">
        <v>48</v>
      </c>
      <c r="G9" s="45">
        <f>Северянка2!C18</f>
        <v>870613.8</v>
      </c>
      <c r="H9" s="46" t="s">
        <v>48</v>
      </c>
      <c r="I9" s="46"/>
      <c r="J9" s="47">
        <f>SUM(C9:H9)</f>
        <v>1324513.73</v>
      </c>
    </row>
    <row r="10" spans="1:10" ht="12.75">
      <c r="A10" s="61"/>
      <c r="B10" s="14" t="s">
        <v>6</v>
      </c>
      <c r="C10" s="45">
        <f>ПосадЭнэрго!C19</f>
        <v>0</v>
      </c>
      <c r="D10" s="46">
        <f>'НКС уч 1'!C13</f>
        <v>0</v>
      </c>
      <c r="E10" s="45">
        <f>'НКС уч 2'!C19</f>
        <v>402480.0399999999</v>
      </c>
      <c r="F10" s="46" t="s">
        <v>48</v>
      </c>
      <c r="G10" s="45">
        <f>Северянка2!C19</f>
        <v>793595.72</v>
      </c>
      <c r="H10" s="46" t="s">
        <v>48</v>
      </c>
      <c r="I10" s="46"/>
      <c r="J10" s="47">
        <f>SUM(C10:H10)</f>
        <v>1196075.7599999998</v>
      </c>
    </row>
    <row r="11" spans="1:10" ht="12.75">
      <c r="A11" s="61"/>
      <c r="B11" s="17" t="s">
        <v>8</v>
      </c>
      <c r="C11" s="45">
        <f>ПосадЭнэрго!C21</f>
        <v>0</v>
      </c>
      <c r="D11" s="46">
        <f>'НКС уч 1'!C15</f>
        <v>0</v>
      </c>
      <c r="E11" s="45">
        <f>'НКС уч 2'!C21</f>
        <v>102480.04</v>
      </c>
      <c r="F11" s="46" t="s">
        <v>48</v>
      </c>
      <c r="G11" s="45">
        <f>Северянка2!C21</f>
        <v>742508.34</v>
      </c>
      <c r="H11" s="46" t="s">
        <v>48</v>
      </c>
      <c r="I11" s="46"/>
      <c r="J11" s="47">
        <f>SUM(C11:H11)</f>
        <v>844988.38</v>
      </c>
    </row>
    <row r="12" spans="1:10" ht="12.75">
      <c r="A12" s="61"/>
      <c r="B12" s="48" t="s">
        <v>9</v>
      </c>
      <c r="C12" s="45">
        <f>ПосадЭнэрго!C22</f>
        <v>0</v>
      </c>
      <c r="D12" s="46">
        <f>'НКС уч 1'!C16</f>
        <v>0</v>
      </c>
      <c r="E12" s="45">
        <f>'НКС уч 2'!C22</f>
        <v>-299999.99999999994</v>
      </c>
      <c r="F12" s="46" t="s">
        <v>48</v>
      </c>
      <c r="G12" s="45">
        <f>Северянка2!C22</f>
        <v>-51087.380000000005</v>
      </c>
      <c r="H12" s="46" t="s">
        <v>48</v>
      </c>
      <c r="I12" s="46"/>
      <c r="J12" s="47">
        <f>SUM(C12:H12)</f>
        <v>-351087.37999999995</v>
      </c>
    </row>
    <row r="13" spans="1:10" ht="6.75" customHeight="1">
      <c r="A13" s="18"/>
      <c r="B13" s="18"/>
      <c r="C13" s="18"/>
      <c r="D13" s="49"/>
      <c r="E13" s="18"/>
      <c r="F13" s="18"/>
      <c r="G13" s="18"/>
      <c r="H13" s="18"/>
      <c r="I13" s="18"/>
      <c r="J13" s="47"/>
    </row>
    <row r="14" spans="1:10" ht="12.75">
      <c r="A14" s="61" t="s">
        <v>4</v>
      </c>
      <c r="B14" s="48" t="s">
        <v>5</v>
      </c>
      <c r="C14" s="45">
        <f>ПосадЭнэрго!C6</f>
        <v>0</v>
      </c>
      <c r="D14" s="46">
        <f>'НКС уч 1'!C18</f>
        <v>0</v>
      </c>
      <c r="E14" s="46">
        <f>'НКС уч 2'!C12</f>
        <v>0</v>
      </c>
      <c r="F14" s="46" t="s">
        <v>48</v>
      </c>
      <c r="G14" s="46" t="s">
        <v>48</v>
      </c>
      <c r="H14" s="46" t="s">
        <v>48</v>
      </c>
      <c r="I14" s="46" t="s">
        <v>48</v>
      </c>
      <c r="J14" s="47">
        <f>SUM(C14:H14)</f>
        <v>0</v>
      </c>
    </row>
    <row r="15" spans="1:10" ht="12.75">
      <c r="A15" s="61" t="s">
        <v>49</v>
      </c>
      <c r="B15" s="48" t="s">
        <v>6</v>
      </c>
      <c r="C15" s="45">
        <f>ПосадЭнэрго!C7</f>
        <v>0</v>
      </c>
      <c r="D15" s="46">
        <f>'НКС уч 1'!C19</f>
        <v>5556</v>
      </c>
      <c r="E15" s="46">
        <f>'НКС уч 2'!C13</f>
        <v>0</v>
      </c>
      <c r="F15" s="46" t="s">
        <v>48</v>
      </c>
      <c r="G15" s="46" t="s">
        <v>48</v>
      </c>
      <c r="H15" s="46" t="s">
        <v>48</v>
      </c>
      <c r="I15" s="46" t="s">
        <v>48</v>
      </c>
      <c r="J15" s="47">
        <f>SUM(C15:H15)</f>
        <v>5556</v>
      </c>
    </row>
    <row r="16" spans="1:10" ht="12.75">
      <c r="A16" s="61"/>
      <c r="B16" s="17" t="s">
        <v>8</v>
      </c>
      <c r="C16" s="45">
        <f>ПосадЭнэрго!C9</f>
        <v>0</v>
      </c>
      <c r="D16" s="46">
        <f>'НКС уч 1'!C21</f>
        <v>5556</v>
      </c>
      <c r="E16" s="46">
        <f>'НКС уч 2'!C15</f>
        <v>0</v>
      </c>
      <c r="F16" s="46" t="s">
        <v>48</v>
      </c>
      <c r="G16" s="46" t="s">
        <v>48</v>
      </c>
      <c r="H16" s="46" t="s">
        <v>48</v>
      </c>
      <c r="I16" s="46" t="s">
        <v>48</v>
      </c>
      <c r="J16" s="47">
        <f>SUM(C16:H16)</f>
        <v>5556</v>
      </c>
    </row>
    <row r="17" spans="1:10" ht="12.75">
      <c r="A17" s="61"/>
      <c r="B17" s="48" t="s">
        <v>9</v>
      </c>
      <c r="C17" s="45">
        <f>ПосадЭнэрго!C10</f>
        <v>0</v>
      </c>
      <c r="D17" s="46">
        <f>'НКС уч 1'!C22</f>
        <v>0</v>
      </c>
      <c r="E17" s="46">
        <f>'НКС уч 2'!C16</f>
        <v>0</v>
      </c>
      <c r="F17" s="46" t="s">
        <v>48</v>
      </c>
      <c r="G17" s="46" t="s">
        <v>48</v>
      </c>
      <c r="H17" s="46" t="s">
        <v>48</v>
      </c>
      <c r="I17" s="46" t="s">
        <v>48</v>
      </c>
      <c r="J17" s="47">
        <f>SUM(C17:H17)</f>
        <v>0</v>
      </c>
    </row>
    <row r="18" spans="1:10" ht="6.75" customHeight="1">
      <c r="A18" s="18"/>
      <c r="B18" s="18"/>
      <c r="C18" s="18"/>
      <c r="D18" s="49"/>
      <c r="E18" s="18"/>
      <c r="F18" s="18"/>
      <c r="G18" s="18"/>
      <c r="H18" s="18"/>
      <c r="I18" s="18"/>
      <c r="J18" s="47"/>
    </row>
    <row r="19" spans="1:10" ht="12.75">
      <c r="A19" s="61" t="s">
        <v>22</v>
      </c>
      <c r="B19" s="48" t="s">
        <v>5</v>
      </c>
      <c r="C19" s="46" t="s">
        <v>48</v>
      </c>
      <c r="D19" s="46" t="s">
        <v>48</v>
      </c>
      <c r="E19" s="46" t="s">
        <v>48</v>
      </c>
      <c r="F19" s="45">
        <f>Северянка1!C6</f>
        <v>2188050.18</v>
      </c>
      <c r="G19" s="45">
        <f>Северянка2!C6</f>
        <v>65521.98</v>
      </c>
      <c r="H19" s="46" t="s">
        <v>48</v>
      </c>
      <c r="I19" s="46" t="s">
        <v>48</v>
      </c>
      <c r="J19" s="47">
        <f>SUM(C19:H19)</f>
        <v>2253572.16</v>
      </c>
    </row>
    <row r="20" spans="1:10" ht="12.75">
      <c r="A20" s="61" t="s">
        <v>49</v>
      </c>
      <c r="B20" s="48" t="s">
        <v>6</v>
      </c>
      <c r="C20" s="46" t="s">
        <v>48</v>
      </c>
      <c r="D20" s="46" t="s">
        <v>48</v>
      </c>
      <c r="E20" s="46" t="s">
        <v>48</v>
      </c>
      <c r="F20" s="45">
        <f>Северянка1!C7</f>
        <v>2136407.4999999995</v>
      </c>
      <c r="G20" s="45">
        <f>Северянка2!C7</f>
        <v>67509.67</v>
      </c>
      <c r="H20" s="46" t="s">
        <v>48</v>
      </c>
      <c r="I20" s="46" t="s">
        <v>48</v>
      </c>
      <c r="J20" s="47">
        <f>SUM(C20:H20)</f>
        <v>2203917.1699999995</v>
      </c>
    </row>
    <row r="21" spans="1:10" ht="12.75">
      <c r="A21" s="61"/>
      <c r="B21" s="17" t="s">
        <v>8</v>
      </c>
      <c r="C21" s="46" t="s">
        <v>48</v>
      </c>
      <c r="D21" s="46" t="s">
        <v>48</v>
      </c>
      <c r="E21" s="46" t="s">
        <v>48</v>
      </c>
      <c r="F21" s="45">
        <f>Северянка1!C9</f>
        <v>2115139.45</v>
      </c>
      <c r="G21" s="45">
        <f>Северянка2!C9</f>
        <v>54796.09</v>
      </c>
      <c r="H21" s="46" t="s">
        <v>48</v>
      </c>
      <c r="I21" s="46" t="s">
        <v>48</v>
      </c>
      <c r="J21" s="47">
        <f>SUM(C21:H21)</f>
        <v>2169935.54</v>
      </c>
    </row>
    <row r="22" spans="1:10" ht="12.75">
      <c r="A22" s="61"/>
      <c r="B22" s="48" t="s">
        <v>9</v>
      </c>
      <c r="C22" s="46" t="s">
        <v>48</v>
      </c>
      <c r="D22" s="46" t="s">
        <v>48</v>
      </c>
      <c r="E22" s="46" t="s">
        <v>48</v>
      </c>
      <c r="F22" s="45">
        <f>Северянка1!C10</f>
        <v>-21268.049999999348</v>
      </c>
      <c r="G22" s="45">
        <f>Северянка2!C10</f>
        <v>-12713.580000000002</v>
      </c>
      <c r="H22" s="46" t="s">
        <v>48</v>
      </c>
      <c r="I22" s="46" t="s">
        <v>48</v>
      </c>
      <c r="J22" s="47">
        <f>SUM(C22:H22)</f>
        <v>-33981.62999999935</v>
      </c>
    </row>
    <row r="23" spans="1:10" ht="6.75" customHeight="1">
      <c r="A23" s="18"/>
      <c r="B23" s="18"/>
      <c r="C23" s="18"/>
      <c r="D23" s="49"/>
      <c r="E23" s="18"/>
      <c r="F23" s="18"/>
      <c r="G23" s="18"/>
      <c r="H23" s="18"/>
      <c r="I23" s="18"/>
      <c r="J23" s="47"/>
    </row>
    <row r="24" spans="1:10" ht="12.75">
      <c r="A24" s="61" t="s">
        <v>50</v>
      </c>
      <c r="B24" s="48" t="s">
        <v>5</v>
      </c>
      <c r="C24" s="46" t="s">
        <v>48</v>
      </c>
      <c r="D24" s="46" t="s">
        <v>48</v>
      </c>
      <c r="E24" s="46" t="s">
        <v>48</v>
      </c>
      <c r="F24" s="46" t="s">
        <v>48</v>
      </c>
      <c r="G24" s="46" t="s">
        <v>48</v>
      </c>
      <c r="H24" s="46" t="s">
        <v>48</v>
      </c>
      <c r="I24" s="46" t="s">
        <v>48</v>
      </c>
      <c r="J24" s="47">
        <f>SUM(C24:H24)</f>
        <v>0</v>
      </c>
    </row>
    <row r="25" spans="1:10" ht="12.75">
      <c r="A25" s="61" t="s">
        <v>50</v>
      </c>
      <c r="B25" s="48" t="s">
        <v>6</v>
      </c>
      <c r="C25" s="46" t="s">
        <v>48</v>
      </c>
      <c r="D25" s="46" t="s">
        <v>48</v>
      </c>
      <c r="E25" s="46" t="s">
        <v>48</v>
      </c>
      <c r="F25" s="46" t="s">
        <v>48</v>
      </c>
      <c r="G25" s="46" t="s">
        <v>48</v>
      </c>
      <c r="H25" s="46" t="s">
        <v>48</v>
      </c>
      <c r="I25" s="46" t="s">
        <v>48</v>
      </c>
      <c r="J25" s="47">
        <f>SUM(C25:H25)</f>
        <v>0</v>
      </c>
    </row>
    <row r="26" spans="1:10" ht="12.75">
      <c r="A26" s="61"/>
      <c r="B26" s="17" t="s">
        <v>8</v>
      </c>
      <c r="C26" s="46" t="s">
        <v>48</v>
      </c>
      <c r="D26" s="46" t="s">
        <v>48</v>
      </c>
      <c r="E26" s="46" t="s">
        <v>48</v>
      </c>
      <c r="F26" s="46" t="s">
        <v>48</v>
      </c>
      <c r="G26" s="46" t="s">
        <v>48</v>
      </c>
      <c r="H26" s="46" t="s">
        <v>48</v>
      </c>
      <c r="I26" s="46" t="s">
        <v>48</v>
      </c>
      <c r="J26" s="47">
        <f>SUM(C26:H26)</f>
        <v>0</v>
      </c>
    </row>
    <row r="27" spans="1:10" ht="12.75">
      <c r="A27" s="61"/>
      <c r="B27" s="48" t="s">
        <v>9</v>
      </c>
      <c r="C27" s="46" t="s">
        <v>48</v>
      </c>
      <c r="D27" s="46" t="s">
        <v>48</v>
      </c>
      <c r="E27" s="46" t="s">
        <v>48</v>
      </c>
      <c r="F27" s="46" t="s">
        <v>48</v>
      </c>
      <c r="G27" s="46" t="s">
        <v>48</v>
      </c>
      <c r="H27" s="46" t="s">
        <v>48</v>
      </c>
      <c r="I27" s="46" t="s">
        <v>48</v>
      </c>
      <c r="J27" s="47">
        <f>SUM(C27:H27)</f>
        <v>0</v>
      </c>
    </row>
    <row r="28" spans="1:10" ht="6.75" customHeight="1">
      <c r="A28" s="18"/>
      <c r="B28" s="18"/>
      <c r="C28" s="18"/>
      <c r="D28" s="49"/>
      <c r="E28" s="18"/>
      <c r="F28" s="18"/>
      <c r="G28" s="18"/>
      <c r="H28" s="18"/>
      <c r="I28" s="18"/>
      <c r="J28" s="47"/>
    </row>
    <row r="29" spans="1:10" ht="12.75">
      <c r="A29" s="61" t="s">
        <v>12</v>
      </c>
      <c r="B29" s="48" t="s">
        <v>5</v>
      </c>
      <c r="C29" s="45">
        <f>ПосадЭнэрго!C24</f>
        <v>39193.45</v>
      </c>
      <c r="D29" s="45">
        <f>'НКС уч 1'!C24</f>
        <v>400128.27</v>
      </c>
      <c r="E29" s="45">
        <f>'НКС уч 2'!C6</f>
        <v>396504.65</v>
      </c>
      <c r="F29" s="45">
        <f>Северянка1!C12</f>
        <v>364517.59</v>
      </c>
      <c r="G29" s="45">
        <f>Северянка2!C12</f>
        <v>83655.9</v>
      </c>
      <c r="H29" s="46" t="s">
        <v>48</v>
      </c>
      <c r="I29" s="46" t="s">
        <v>48</v>
      </c>
      <c r="J29" s="47">
        <f>SUM(C29:H29)</f>
        <v>1283999.86</v>
      </c>
    </row>
    <row r="30" spans="1:10" ht="12.75">
      <c r="A30" s="61"/>
      <c r="B30" s="48" t="s">
        <v>6</v>
      </c>
      <c r="C30" s="45">
        <f>ПосадЭнэрго!C25</f>
        <v>40292.549999999996</v>
      </c>
      <c r="D30" s="45">
        <f>'НКС уч 1'!C25</f>
        <v>373234.22000000003</v>
      </c>
      <c r="E30" s="45">
        <f>'НКС уч 2'!C7</f>
        <v>381968.27</v>
      </c>
      <c r="F30" s="45">
        <f>Северянка1!C13</f>
        <v>360943.19999999995</v>
      </c>
      <c r="G30" s="45">
        <f>Северянка2!C13</f>
        <v>79772.26999999999</v>
      </c>
      <c r="H30" s="46" t="s">
        <v>48</v>
      </c>
      <c r="I30" s="46" t="s">
        <v>48</v>
      </c>
      <c r="J30" s="47">
        <f>SUM(C30:H30)</f>
        <v>1236210.51</v>
      </c>
    </row>
    <row r="31" spans="1:10" ht="12.75">
      <c r="A31" s="61"/>
      <c r="B31" s="17" t="s">
        <v>8</v>
      </c>
      <c r="C31" s="45">
        <f>ПосадЭнэрго!C27</f>
        <v>40317.759999999995</v>
      </c>
      <c r="D31" s="45">
        <f>'НКС уч 1'!C27</f>
        <v>373234.22000000003</v>
      </c>
      <c r="E31" s="45">
        <f>'НКС уч 2'!C9</f>
        <v>382028.27</v>
      </c>
      <c r="F31" s="45">
        <f>Северянка1!C15</f>
        <v>353256.42000000004</v>
      </c>
      <c r="G31" s="45">
        <f>Северянка2!C15</f>
        <v>65622.91</v>
      </c>
      <c r="H31" s="46" t="s">
        <v>48</v>
      </c>
      <c r="I31" s="46" t="s">
        <v>48</v>
      </c>
      <c r="J31" s="47">
        <f>SUM(C31:H31)</f>
        <v>1214459.5799999998</v>
      </c>
    </row>
    <row r="32" spans="1:10" ht="12.75">
      <c r="A32" s="61"/>
      <c r="B32" s="48" t="s">
        <v>9</v>
      </c>
      <c r="C32" s="45">
        <f>ПосадЭнэрго!C28</f>
        <v>25.209999999999127</v>
      </c>
      <c r="D32" s="45">
        <f>'НКС уч 1'!C28</f>
        <v>0</v>
      </c>
      <c r="E32" s="45">
        <f>'НКС уч 2'!C10</f>
        <v>60</v>
      </c>
      <c r="F32" s="45">
        <f>Северянка1!C16</f>
        <v>-7686.7799999999115</v>
      </c>
      <c r="G32" s="45">
        <f>Северянка2!C16</f>
        <v>-14149.359999999986</v>
      </c>
      <c r="H32" s="46" t="s">
        <v>48</v>
      </c>
      <c r="I32" s="46" t="s">
        <v>48</v>
      </c>
      <c r="J32" s="47">
        <f>SUM(C32:H32)</f>
        <v>-21750.9299999999</v>
      </c>
    </row>
    <row r="33" spans="1:10" ht="6.75" customHeight="1">
      <c r="A33" s="18"/>
      <c r="B33" s="18"/>
      <c r="C33" s="18"/>
      <c r="D33" s="49"/>
      <c r="E33" s="18"/>
      <c r="F33" s="18"/>
      <c r="G33" s="18"/>
      <c r="H33" s="18"/>
      <c r="I33" s="18"/>
      <c r="J33" s="47"/>
    </row>
    <row r="34" spans="1:10" ht="12.75">
      <c r="A34" s="61" t="s">
        <v>39</v>
      </c>
      <c r="B34" s="48" t="s">
        <v>5</v>
      </c>
      <c r="C34" s="45">
        <f>ПосадЭнэрго!C30</f>
        <v>60869.83</v>
      </c>
      <c r="D34" s="46" t="s">
        <v>48</v>
      </c>
      <c r="E34" s="46" t="s">
        <v>48</v>
      </c>
      <c r="F34" s="46" t="s">
        <v>48</v>
      </c>
      <c r="G34" s="46" t="s">
        <v>48</v>
      </c>
      <c r="H34" s="46" t="s">
        <v>48</v>
      </c>
      <c r="I34" s="46" t="s">
        <v>48</v>
      </c>
      <c r="J34" s="47">
        <f>SUM(C34:H34)</f>
        <v>60869.83</v>
      </c>
    </row>
    <row r="35" spans="1:10" ht="12.75">
      <c r="A35" s="61"/>
      <c r="B35" s="48" t="s">
        <v>6</v>
      </c>
      <c r="C35" s="45">
        <f>ПосадЭнэрго!C31</f>
        <v>60614.07</v>
      </c>
      <c r="D35" s="46" t="s">
        <v>48</v>
      </c>
      <c r="E35" s="46" t="s">
        <v>48</v>
      </c>
      <c r="F35" s="46" t="s">
        <v>48</v>
      </c>
      <c r="G35" s="46" t="s">
        <v>48</v>
      </c>
      <c r="H35" s="46" t="s">
        <v>48</v>
      </c>
      <c r="I35" s="46" t="s">
        <v>48</v>
      </c>
      <c r="J35" s="47">
        <f>SUM(C35:H35)</f>
        <v>60614.07</v>
      </c>
    </row>
    <row r="36" spans="1:10" ht="12.75">
      <c r="A36" s="61"/>
      <c r="B36" s="17" t="s">
        <v>8</v>
      </c>
      <c r="C36" s="45">
        <f>ПосадЭнэрго!C33</f>
        <v>78775.81</v>
      </c>
      <c r="D36" s="46" t="s">
        <v>48</v>
      </c>
      <c r="E36" s="46" t="s">
        <v>48</v>
      </c>
      <c r="F36" s="46" t="s">
        <v>48</v>
      </c>
      <c r="G36" s="46" t="s">
        <v>48</v>
      </c>
      <c r="H36" s="46" t="s">
        <v>48</v>
      </c>
      <c r="I36" s="46" t="s">
        <v>48</v>
      </c>
      <c r="J36" s="47">
        <f>SUM(C36:H36)</f>
        <v>78775.81</v>
      </c>
    </row>
    <row r="37" spans="1:10" ht="12.75">
      <c r="A37" s="61"/>
      <c r="B37" s="48" t="s">
        <v>9</v>
      </c>
      <c r="C37" s="45">
        <f>ПосадЭнэрго!C34</f>
        <v>18161.739999999998</v>
      </c>
      <c r="D37" s="46" t="s">
        <v>48</v>
      </c>
      <c r="E37" s="46" t="s">
        <v>48</v>
      </c>
      <c r="F37" s="46" t="s">
        <v>48</v>
      </c>
      <c r="G37" s="46" t="s">
        <v>48</v>
      </c>
      <c r="H37" s="46" t="s">
        <v>48</v>
      </c>
      <c r="I37" s="46" t="s">
        <v>48</v>
      </c>
      <c r="J37" s="47">
        <f>SUM(C37:H37)</f>
        <v>18161.739999999998</v>
      </c>
    </row>
    <row r="38" spans="1:10" ht="7.5" customHeight="1">
      <c r="A38" s="18"/>
      <c r="B38" s="18"/>
      <c r="C38" s="18"/>
      <c r="D38" s="49"/>
      <c r="E38" s="18"/>
      <c r="F38" s="18"/>
      <c r="G38" s="18"/>
      <c r="H38" s="18"/>
      <c r="I38" s="18"/>
      <c r="J38" s="47"/>
    </row>
    <row r="39" spans="1:10" ht="12.75">
      <c r="A39" s="61" t="s">
        <v>40</v>
      </c>
      <c r="B39" s="48" t="s">
        <v>5</v>
      </c>
      <c r="C39" s="46" t="s">
        <v>48</v>
      </c>
      <c r="D39" s="45">
        <f>'НКС уч 1'!C30</f>
        <v>1433808.43</v>
      </c>
      <c r="E39" s="46" t="s">
        <v>48</v>
      </c>
      <c r="F39" s="46" t="s">
        <v>48</v>
      </c>
      <c r="G39" s="46" t="s">
        <v>48</v>
      </c>
      <c r="H39" s="46" t="s">
        <v>48</v>
      </c>
      <c r="I39" s="46" t="s">
        <v>48</v>
      </c>
      <c r="J39" s="47">
        <f>SUM(C39:H39)</f>
        <v>1433808.43</v>
      </c>
    </row>
    <row r="40" spans="1:10" ht="12.75">
      <c r="A40" s="61"/>
      <c r="B40" s="48" t="s">
        <v>6</v>
      </c>
      <c r="C40" s="46" t="s">
        <v>48</v>
      </c>
      <c r="D40" s="45">
        <f>'НКС уч 1'!C31</f>
        <v>1407846.97</v>
      </c>
      <c r="E40" s="46" t="s">
        <v>48</v>
      </c>
      <c r="F40" s="46" t="s">
        <v>48</v>
      </c>
      <c r="G40" s="46" t="s">
        <v>48</v>
      </c>
      <c r="H40" s="46" t="s">
        <v>48</v>
      </c>
      <c r="I40" s="46" t="s">
        <v>48</v>
      </c>
      <c r="J40" s="47">
        <f>SUM(C40:H40)</f>
        <v>1407846.97</v>
      </c>
    </row>
    <row r="41" spans="1:10" ht="12.75">
      <c r="A41" s="61"/>
      <c r="B41" s="17" t="s">
        <v>8</v>
      </c>
      <c r="C41" s="46" t="s">
        <v>48</v>
      </c>
      <c r="D41" s="45">
        <f>'НКС уч 1'!C33</f>
        <v>1407846.97</v>
      </c>
      <c r="E41" s="46" t="s">
        <v>48</v>
      </c>
      <c r="F41" s="46" t="s">
        <v>48</v>
      </c>
      <c r="G41" s="46" t="s">
        <v>48</v>
      </c>
      <c r="H41" s="46" t="s">
        <v>48</v>
      </c>
      <c r="I41" s="46" t="s">
        <v>48</v>
      </c>
      <c r="J41" s="47">
        <f>SUM(C41:H41)</f>
        <v>1407846.97</v>
      </c>
    </row>
    <row r="42" spans="1:10" ht="12.75">
      <c r="A42" s="61"/>
      <c r="B42" s="48" t="s">
        <v>9</v>
      </c>
      <c r="C42" s="46" t="s">
        <v>48</v>
      </c>
      <c r="D42" s="45">
        <f>'НКС уч 1'!C34</f>
        <v>0</v>
      </c>
      <c r="E42" s="46" t="s">
        <v>48</v>
      </c>
      <c r="F42" s="46" t="s">
        <v>48</v>
      </c>
      <c r="G42" s="46" t="s">
        <v>48</v>
      </c>
      <c r="H42" s="46" t="s">
        <v>48</v>
      </c>
      <c r="I42" s="46" t="s">
        <v>48</v>
      </c>
      <c r="J42" s="47">
        <f>SUM(C42:H42)</f>
        <v>0</v>
      </c>
    </row>
    <row r="43" spans="1:10" ht="7.5" customHeight="1">
      <c r="A43" s="18"/>
      <c r="B43" s="18"/>
      <c r="C43" s="18"/>
      <c r="D43" s="49"/>
      <c r="E43" s="18"/>
      <c r="F43" s="18"/>
      <c r="G43" s="18"/>
      <c r="H43" s="18"/>
      <c r="I43" s="18"/>
      <c r="J43" s="47"/>
    </row>
    <row r="44" spans="1:10" ht="12.75">
      <c r="A44" s="61" t="s">
        <v>41</v>
      </c>
      <c r="B44" s="48" t="s">
        <v>5</v>
      </c>
      <c r="C44" s="46" t="s">
        <v>48</v>
      </c>
      <c r="D44" s="46" t="s">
        <v>48</v>
      </c>
      <c r="E44" s="45">
        <f>'НКС уч 2'!C30</f>
        <v>1503558.05</v>
      </c>
      <c r="F44" s="46" t="s">
        <v>48</v>
      </c>
      <c r="G44" s="46" t="s">
        <v>48</v>
      </c>
      <c r="H44" s="46" t="s">
        <v>48</v>
      </c>
      <c r="I44" s="46" t="s">
        <v>48</v>
      </c>
      <c r="J44" s="47">
        <f>SUM(C44:H44)</f>
        <v>1503558.05</v>
      </c>
    </row>
    <row r="45" spans="1:10" ht="12.75">
      <c r="A45" s="61"/>
      <c r="B45" s="48" t="s">
        <v>6</v>
      </c>
      <c r="C45" s="46" t="s">
        <v>48</v>
      </c>
      <c r="D45" s="46" t="s">
        <v>48</v>
      </c>
      <c r="E45" s="45">
        <f>'НКС уч 2'!C31</f>
        <v>1442803.4800000004</v>
      </c>
      <c r="F45" s="46" t="s">
        <v>48</v>
      </c>
      <c r="G45" s="46" t="s">
        <v>48</v>
      </c>
      <c r="H45" s="46" t="s">
        <v>48</v>
      </c>
      <c r="I45" s="46" t="s">
        <v>48</v>
      </c>
      <c r="J45" s="47">
        <f>SUM(C45:H45)</f>
        <v>1442803.4800000004</v>
      </c>
    </row>
    <row r="46" spans="1:10" ht="12.75">
      <c r="A46" s="61"/>
      <c r="B46" s="17" t="s">
        <v>8</v>
      </c>
      <c r="C46" s="46" t="s">
        <v>48</v>
      </c>
      <c r="D46" s="46" t="s">
        <v>48</v>
      </c>
      <c r="E46" s="45">
        <f>'НКС уч 2'!C33</f>
        <v>1742803.4800000002</v>
      </c>
      <c r="F46" s="46" t="s">
        <v>48</v>
      </c>
      <c r="G46" s="46" t="s">
        <v>48</v>
      </c>
      <c r="H46" s="46" t="s">
        <v>48</v>
      </c>
      <c r="I46" s="46" t="s">
        <v>48</v>
      </c>
      <c r="J46" s="47">
        <f>SUM(C46:H46)</f>
        <v>1742803.4800000002</v>
      </c>
    </row>
    <row r="47" spans="1:10" ht="12.75">
      <c r="A47" s="61"/>
      <c r="B47" s="48" t="s">
        <v>9</v>
      </c>
      <c r="C47" s="46" t="s">
        <v>48</v>
      </c>
      <c r="D47" s="46" t="s">
        <v>48</v>
      </c>
      <c r="E47" s="45">
        <f>'НКС уч 2'!C34</f>
        <v>299999.99999999977</v>
      </c>
      <c r="F47" s="46" t="s">
        <v>48</v>
      </c>
      <c r="G47" s="46" t="s">
        <v>48</v>
      </c>
      <c r="H47" s="46" t="s">
        <v>48</v>
      </c>
      <c r="I47" s="46" t="s">
        <v>48</v>
      </c>
      <c r="J47" s="47">
        <f>SUM(C47:H47)</f>
        <v>299999.99999999977</v>
      </c>
    </row>
    <row r="48" spans="1:10" ht="7.5" customHeight="1">
      <c r="A48" s="18"/>
      <c r="B48" s="18"/>
      <c r="C48" s="18"/>
      <c r="D48" s="49"/>
      <c r="E48" s="18"/>
      <c r="F48" s="18"/>
      <c r="G48" s="18"/>
      <c r="H48" s="18"/>
      <c r="I48" s="18"/>
      <c r="J48" s="47"/>
    </row>
    <row r="49" spans="1:10" ht="12.75">
      <c r="A49" s="61" t="s">
        <v>51</v>
      </c>
      <c r="B49" s="48" t="s">
        <v>5</v>
      </c>
      <c r="C49" s="46" t="s">
        <v>48</v>
      </c>
      <c r="D49" s="46" t="s">
        <v>48</v>
      </c>
      <c r="E49" s="46" t="s">
        <v>48</v>
      </c>
      <c r="F49" s="46" t="s">
        <v>48</v>
      </c>
      <c r="G49" s="46" t="s">
        <v>48</v>
      </c>
      <c r="H49" s="46" t="s">
        <v>48</v>
      </c>
      <c r="I49" s="46" t="s">
        <v>48</v>
      </c>
      <c r="J49" s="47">
        <f>SUM(C49:H49)</f>
        <v>0</v>
      </c>
    </row>
    <row r="50" spans="1:10" ht="12.75">
      <c r="A50" s="61"/>
      <c r="B50" s="48" t="s">
        <v>6</v>
      </c>
      <c r="C50" s="46" t="s">
        <v>48</v>
      </c>
      <c r="D50" s="46" t="s">
        <v>48</v>
      </c>
      <c r="E50" s="46" t="s">
        <v>48</v>
      </c>
      <c r="F50" s="46" t="s">
        <v>48</v>
      </c>
      <c r="G50" s="46" t="s">
        <v>48</v>
      </c>
      <c r="H50" s="46" t="s">
        <v>48</v>
      </c>
      <c r="I50" s="46" t="s">
        <v>48</v>
      </c>
      <c r="J50" s="47">
        <f>SUM(C50:H50)</f>
        <v>0</v>
      </c>
    </row>
    <row r="51" spans="1:10" ht="12.75">
      <c r="A51" s="61"/>
      <c r="B51" s="17" t="s">
        <v>8</v>
      </c>
      <c r="C51" s="46" t="s">
        <v>48</v>
      </c>
      <c r="D51" s="46" t="s">
        <v>48</v>
      </c>
      <c r="E51" s="46" t="s">
        <v>48</v>
      </c>
      <c r="F51" s="46" t="s">
        <v>48</v>
      </c>
      <c r="G51" s="46" t="s">
        <v>48</v>
      </c>
      <c r="H51" s="46" t="s">
        <v>48</v>
      </c>
      <c r="I51" s="46" t="s">
        <v>48</v>
      </c>
      <c r="J51" s="47">
        <f>SUM(C51:H51)</f>
        <v>0</v>
      </c>
    </row>
    <row r="52" spans="1:10" ht="12.75">
      <c r="A52" s="61"/>
      <c r="B52" s="14" t="s">
        <v>52</v>
      </c>
      <c r="C52" s="46" t="s">
        <v>48</v>
      </c>
      <c r="D52" s="46" t="s">
        <v>48</v>
      </c>
      <c r="E52" s="46" t="s">
        <v>48</v>
      </c>
      <c r="F52" s="46" t="s">
        <v>48</v>
      </c>
      <c r="G52" s="46" t="s">
        <v>48</v>
      </c>
      <c r="H52" s="46" t="s">
        <v>48</v>
      </c>
      <c r="I52" s="46" t="s">
        <v>48</v>
      </c>
      <c r="J52" s="47">
        <f>SUM(C52:H52)</f>
        <v>0</v>
      </c>
    </row>
    <row r="53" spans="1:10" ht="7.5" customHeight="1">
      <c r="A53" s="18"/>
      <c r="B53" s="18"/>
      <c r="C53" s="18"/>
      <c r="D53" s="49"/>
      <c r="E53" s="18"/>
      <c r="F53" s="18"/>
      <c r="G53" s="18"/>
      <c r="H53" s="18"/>
      <c r="I53" s="18"/>
      <c r="J53" s="47"/>
    </row>
    <row r="54" spans="1:10" ht="12.75">
      <c r="A54" s="61" t="s">
        <v>42</v>
      </c>
      <c r="B54" s="48" t="s">
        <v>5</v>
      </c>
      <c r="C54" s="46" t="s">
        <v>48</v>
      </c>
      <c r="D54" s="46" t="s">
        <v>48</v>
      </c>
      <c r="E54" s="46" t="s">
        <v>48</v>
      </c>
      <c r="F54" s="45">
        <f>Северянка1!C18</f>
        <v>1652512.48</v>
      </c>
      <c r="G54" s="46" t="s">
        <v>48</v>
      </c>
      <c r="H54" s="46" t="s">
        <v>48</v>
      </c>
      <c r="I54" s="46" t="s">
        <v>48</v>
      </c>
      <c r="J54" s="47">
        <f>SUM(C54:H54)</f>
        <v>1652512.48</v>
      </c>
    </row>
    <row r="55" spans="1:10" ht="12.75">
      <c r="A55" s="61"/>
      <c r="B55" s="48" t="s">
        <v>6</v>
      </c>
      <c r="C55" s="46" t="s">
        <v>48</v>
      </c>
      <c r="D55" s="46" t="s">
        <v>48</v>
      </c>
      <c r="E55" s="46" t="s">
        <v>48</v>
      </c>
      <c r="F55" s="45">
        <f>Северянка1!C19</f>
        <v>1546063.5499999998</v>
      </c>
      <c r="G55" s="46" t="s">
        <v>48</v>
      </c>
      <c r="H55" s="46" t="s">
        <v>48</v>
      </c>
      <c r="I55" s="46" t="s">
        <v>48</v>
      </c>
      <c r="J55" s="47">
        <f>SUM(C55:H55)</f>
        <v>1546063.5499999998</v>
      </c>
    </row>
    <row r="56" spans="1:10" ht="12.75">
      <c r="A56" s="61"/>
      <c r="B56" s="17" t="s">
        <v>8</v>
      </c>
      <c r="C56" s="46" t="s">
        <v>48</v>
      </c>
      <c r="D56" s="46" t="s">
        <v>48</v>
      </c>
      <c r="E56" s="46" t="s">
        <v>48</v>
      </c>
      <c r="F56" s="45">
        <f>Северянка1!C21</f>
        <v>1567390.4700000002</v>
      </c>
      <c r="G56" s="46" t="s">
        <v>48</v>
      </c>
      <c r="H56" s="46" t="s">
        <v>48</v>
      </c>
      <c r="I56" s="46" t="s">
        <v>48</v>
      </c>
      <c r="J56" s="47">
        <f>SUM(C56:H56)</f>
        <v>1567390.4700000002</v>
      </c>
    </row>
    <row r="57" spans="1:10" ht="12.75">
      <c r="A57" s="61"/>
      <c r="B57" s="14" t="s">
        <v>9</v>
      </c>
      <c r="C57" s="46" t="s">
        <v>48</v>
      </c>
      <c r="D57" s="46" t="s">
        <v>48</v>
      </c>
      <c r="E57" s="46" t="s">
        <v>48</v>
      </c>
      <c r="F57" s="45">
        <f>Северянка1!C22</f>
        <v>21326.92000000039</v>
      </c>
      <c r="G57" s="46" t="s">
        <v>48</v>
      </c>
      <c r="H57" s="46" t="s">
        <v>48</v>
      </c>
      <c r="I57" s="46" t="s">
        <v>48</v>
      </c>
      <c r="J57" s="47">
        <f>SUM(C57:H57)</f>
        <v>21326.92000000039</v>
      </c>
    </row>
    <row r="58" spans="1:10" ht="7.5" customHeight="1">
      <c r="A58" s="18"/>
      <c r="B58" s="18"/>
      <c r="C58" s="18"/>
      <c r="D58" s="49"/>
      <c r="E58" s="18"/>
      <c r="F58" s="18"/>
      <c r="G58" s="18"/>
      <c r="H58" s="18"/>
      <c r="I58" s="18"/>
      <c r="J58" s="47"/>
    </row>
    <row r="59" spans="1:10" ht="12.75">
      <c r="A59" s="61" t="s">
        <v>43</v>
      </c>
      <c r="B59" s="48" t="s">
        <v>5</v>
      </c>
      <c r="C59" s="46" t="s">
        <v>48</v>
      </c>
      <c r="D59" s="46" t="s">
        <v>48</v>
      </c>
      <c r="E59" s="46" t="s">
        <v>48</v>
      </c>
      <c r="F59" s="46" t="s">
        <v>48</v>
      </c>
      <c r="G59" s="45">
        <f>Северянка2!C24</f>
        <v>360776.09</v>
      </c>
      <c r="H59" s="46" t="s">
        <v>48</v>
      </c>
      <c r="I59" s="46" t="s">
        <v>48</v>
      </c>
      <c r="J59" s="47">
        <f>SUM(C59:H59)</f>
        <v>360776.09</v>
      </c>
    </row>
    <row r="60" spans="1:10" ht="12.75">
      <c r="A60" s="61"/>
      <c r="B60" s="48" t="s">
        <v>6</v>
      </c>
      <c r="C60" s="46" t="s">
        <v>48</v>
      </c>
      <c r="D60" s="46" t="s">
        <v>48</v>
      </c>
      <c r="E60" s="46" t="s">
        <v>48</v>
      </c>
      <c r="F60" s="46" t="s">
        <v>48</v>
      </c>
      <c r="G60" s="45">
        <f>Северянка2!C25</f>
        <v>309564.32</v>
      </c>
      <c r="H60" s="46" t="s">
        <v>48</v>
      </c>
      <c r="I60" s="46" t="s">
        <v>48</v>
      </c>
      <c r="J60" s="47">
        <f>SUM(C60:H60)</f>
        <v>309564.32</v>
      </c>
    </row>
    <row r="61" spans="1:10" ht="12.75">
      <c r="A61" s="61"/>
      <c r="B61" s="17" t="s">
        <v>8</v>
      </c>
      <c r="C61" s="46" t="s">
        <v>48</v>
      </c>
      <c r="D61" s="46" t="s">
        <v>48</v>
      </c>
      <c r="E61" s="46" t="s">
        <v>48</v>
      </c>
      <c r="F61" s="46" t="s">
        <v>48</v>
      </c>
      <c r="G61" s="45">
        <f>Северянка2!C27</f>
        <v>491910.14</v>
      </c>
      <c r="H61" s="46" t="s">
        <v>48</v>
      </c>
      <c r="I61" s="46" t="s">
        <v>48</v>
      </c>
      <c r="J61" s="47">
        <f>SUM(C61:H61)</f>
        <v>491910.14</v>
      </c>
    </row>
    <row r="62" spans="1:10" ht="12.75">
      <c r="A62" s="61"/>
      <c r="B62" s="14" t="s">
        <v>9</v>
      </c>
      <c r="C62" s="46" t="s">
        <v>48</v>
      </c>
      <c r="D62" s="46" t="s">
        <v>48</v>
      </c>
      <c r="E62" s="46" t="s">
        <v>48</v>
      </c>
      <c r="F62" s="46" t="s">
        <v>48</v>
      </c>
      <c r="G62" s="45">
        <f>Северянка2!C28</f>
        <v>182345.82</v>
      </c>
      <c r="H62" s="46" t="s">
        <v>48</v>
      </c>
      <c r="I62" s="46" t="s">
        <v>48</v>
      </c>
      <c r="J62" s="47">
        <f>SUM(C62:H62)</f>
        <v>182345.82</v>
      </c>
    </row>
    <row r="63" spans="1:10" ht="7.5" customHeight="1">
      <c r="A63" s="18"/>
      <c r="B63" s="18"/>
      <c r="C63" s="18"/>
      <c r="D63" s="49"/>
      <c r="E63" s="18"/>
      <c r="F63" s="18"/>
      <c r="G63" s="18"/>
      <c r="H63" s="18"/>
      <c r="I63" s="18"/>
      <c r="J63" s="47"/>
    </row>
    <row r="64" spans="1:10" ht="12.75">
      <c r="A64" s="61" t="s">
        <v>53</v>
      </c>
      <c r="B64" s="48" t="s">
        <v>5</v>
      </c>
      <c r="C64" s="46" t="s">
        <v>48</v>
      </c>
      <c r="D64" s="46" t="s">
        <v>48</v>
      </c>
      <c r="E64" s="46" t="s">
        <v>48</v>
      </c>
      <c r="F64" s="46" t="s">
        <v>48</v>
      </c>
      <c r="G64" s="46" t="s">
        <v>48</v>
      </c>
      <c r="H64" s="45">
        <f>'МУП СПМР'!C6</f>
        <v>2482268.6</v>
      </c>
      <c r="I64" s="46" t="s">
        <v>48</v>
      </c>
      <c r="J64" s="47">
        <f>SUM(C64:H64)</f>
        <v>2482268.6</v>
      </c>
    </row>
    <row r="65" spans="1:10" ht="12.75">
      <c r="A65" s="61"/>
      <c r="B65" s="48" t="s">
        <v>6</v>
      </c>
      <c r="C65" s="46" t="s">
        <v>48</v>
      </c>
      <c r="D65" s="46" t="s">
        <v>48</v>
      </c>
      <c r="E65" s="46" t="s">
        <v>48</v>
      </c>
      <c r="F65" s="46" t="s">
        <v>48</v>
      </c>
      <c r="G65" s="46" t="s">
        <v>48</v>
      </c>
      <c r="H65" s="45">
        <f>'МУП СПМР'!C7</f>
        <v>2640196.6699999985</v>
      </c>
      <c r="I65" s="46" t="s">
        <v>48</v>
      </c>
      <c r="J65" s="47">
        <f>SUM(C65:H65)</f>
        <v>2640196.6699999985</v>
      </c>
    </row>
    <row r="66" spans="1:10" ht="12.75">
      <c r="A66" s="61"/>
      <c r="B66" s="17" t="s">
        <v>8</v>
      </c>
      <c r="C66" s="46" t="s">
        <v>48</v>
      </c>
      <c r="D66" s="46" t="s">
        <v>48</v>
      </c>
      <c r="E66" s="46" t="s">
        <v>48</v>
      </c>
      <c r="F66" s="46" t="s">
        <v>48</v>
      </c>
      <c r="G66" s="46" t="s">
        <v>48</v>
      </c>
      <c r="H66" s="45">
        <f>'МУП СПМР'!C9</f>
        <v>2632900</v>
      </c>
      <c r="I66" s="46" t="s">
        <v>48</v>
      </c>
      <c r="J66" s="47">
        <f>SUM(C66:H66)</f>
        <v>2632900</v>
      </c>
    </row>
    <row r="67" spans="1:10" ht="12.75">
      <c r="A67" s="61"/>
      <c r="B67" s="14" t="s">
        <v>9</v>
      </c>
      <c r="C67" s="46" t="s">
        <v>48</v>
      </c>
      <c r="D67" s="46" t="s">
        <v>48</v>
      </c>
      <c r="E67" s="46" t="s">
        <v>48</v>
      </c>
      <c r="F67" s="46" t="s">
        <v>48</v>
      </c>
      <c r="G67" s="46" t="s">
        <v>48</v>
      </c>
      <c r="H67" s="45">
        <f>'МУП СПМР'!C10</f>
        <v>-7296.6699999985285</v>
      </c>
      <c r="I67" s="46" t="s">
        <v>48</v>
      </c>
      <c r="J67" s="47">
        <f>SUM(C67:H67)</f>
        <v>-7296.6699999985285</v>
      </c>
    </row>
    <row r="68" spans="1:10" ht="7.5" customHeight="1">
      <c r="A68" s="18"/>
      <c r="B68" s="18"/>
      <c r="C68" s="18"/>
      <c r="D68" s="49"/>
      <c r="E68" s="18"/>
      <c r="F68" s="18"/>
      <c r="G68" s="18"/>
      <c r="H68" s="18"/>
      <c r="I68" s="18"/>
      <c r="J68" s="18"/>
    </row>
    <row r="69" spans="1:10" ht="12.75">
      <c r="A69" s="61" t="s">
        <v>35</v>
      </c>
      <c r="B69" s="48" t="s">
        <v>5</v>
      </c>
      <c r="C69" s="46" t="s">
        <v>48</v>
      </c>
      <c r="D69" s="46" t="s">
        <v>48</v>
      </c>
      <c r="E69" s="46" t="s">
        <v>48</v>
      </c>
      <c r="F69" s="46" t="s">
        <v>48</v>
      </c>
      <c r="G69" s="46" t="s">
        <v>48</v>
      </c>
      <c r="H69" s="46" t="s">
        <v>54</v>
      </c>
      <c r="I69" s="45">
        <f>'247 дом'!D8</f>
        <v>663930.01</v>
      </c>
      <c r="J69" s="47">
        <f>SUM(C69:H69)</f>
        <v>0</v>
      </c>
    </row>
    <row r="70" spans="1:10" ht="12.75">
      <c r="A70" s="61"/>
      <c r="B70" s="48" t="s">
        <v>6</v>
      </c>
      <c r="C70" s="46" t="s">
        <v>48</v>
      </c>
      <c r="D70" s="46" t="s">
        <v>48</v>
      </c>
      <c r="E70" s="46" t="s">
        <v>48</v>
      </c>
      <c r="F70" s="46" t="s">
        <v>48</v>
      </c>
      <c r="G70" s="46" t="s">
        <v>48</v>
      </c>
      <c r="H70" s="46" t="s">
        <v>54</v>
      </c>
      <c r="I70" s="45">
        <f>'247 дом'!D9</f>
        <v>466145.48000000004</v>
      </c>
      <c r="J70" s="47">
        <f>SUM(C70:H70)</f>
        <v>0</v>
      </c>
    </row>
    <row r="71" spans="1:10" ht="12.75">
      <c r="A71" s="61"/>
      <c r="B71" s="17" t="s">
        <v>8</v>
      </c>
      <c r="C71" s="46" t="s">
        <v>48</v>
      </c>
      <c r="D71" s="46" t="s">
        <v>48</v>
      </c>
      <c r="E71" s="46" t="s">
        <v>48</v>
      </c>
      <c r="F71" s="46" t="s">
        <v>48</v>
      </c>
      <c r="G71" s="46" t="s">
        <v>48</v>
      </c>
      <c r="H71" s="46" t="s">
        <v>54</v>
      </c>
      <c r="I71" s="45">
        <f>'247 дом'!D11</f>
        <v>482512.8</v>
      </c>
      <c r="J71" s="47">
        <f>SUM(C71:H71)</f>
        <v>0</v>
      </c>
    </row>
    <row r="72" spans="1:10" ht="12.75">
      <c r="A72" s="61"/>
      <c r="B72" s="14" t="s">
        <v>9</v>
      </c>
      <c r="C72" s="46" t="s">
        <v>48</v>
      </c>
      <c r="D72" s="46" t="s">
        <v>48</v>
      </c>
      <c r="E72" s="46" t="s">
        <v>48</v>
      </c>
      <c r="F72" s="46" t="s">
        <v>48</v>
      </c>
      <c r="G72" s="46" t="s">
        <v>48</v>
      </c>
      <c r="H72" s="46" t="s">
        <v>54</v>
      </c>
      <c r="I72" s="45">
        <f>'247 дом'!D12</f>
        <v>16367.319999999949</v>
      </c>
      <c r="J72" s="47">
        <f>SUM(C72:H72)</f>
        <v>0</v>
      </c>
    </row>
    <row r="73" spans="1:10" ht="7.5" customHeight="1">
      <c r="A73" s="18"/>
      <c r="B73" s="18"/>
      <c r="C73" s="18"/>
      <c r="D73" s="49"/>
      <c r="E73" s="18"/>
      <c r="F73" s="18"/>
      <c r="G73" s="18"/>
      <c r="H73" s="18"/>
      <c r="I73" s="18"/>
      <c r="J73" s="18"/>
    </row>
    <row r="74" spans="1:10" s="11" customFormat="1" ht="12.75">
      <c r="A74" s="50" t="s">
        <v>55</v>
      </c>
      <c r="B74" s="50" t="s">
        <v>56</v>
      </c>
      <c r="C74" s="50" t="s">
        <v>57</v>
      </c>
      <c r="D74" s="50" t="s">
        <v>40</v>
      </c>
      <c r="E74" s="50" t="s">
        <v>41</v>
      </c>
      <c r="F74" s="50" t="s">
        <v>58</v>
      </c>
      <c r="G74" s="50" t="s">
        <v>59</v>
      </c>
      <c r="H74" s="50" t="s">
        <v>44</v>
      </c>
      <c r="I74" s="51" t="s">
        <v>45</v>
      </c>
      <c r="J74" s="52" t="s">
        <v>46</v>
      </c>
    </row>
    <row r="75" spans="1:10" ht="12.75">
      <c r="A75" s="64" t="s">
        <v>46</v>
      </c>
      <c r="B75" s="50" t="s">
        <v>5</v>
      </c>
      <c r="C75" s="53">
        <f>C4+C9+C14+C29+C34</f>
        <v>295220.09</v>
      </c>
      <c r="D75" s="53">
        <f>D4+D9+D14+D29+D39</f>
        <v>4513606.57</v>
      </c>
      <c r="E75" s="53">
        <f>E4+E9+E14+E29+E44</f>
        <v>4328572.99</v>
      </c>
      <c r="F75" s="53">
        <f>F29+F19+F54</f>
        <v>4205080.25</v>
      </c>
      <c r="G75" s="53">
        <f>G9+G29+G19+G59</f>
        <v>1380567.77</v>
      </c>
      <c r="H75" s="53">
        <f>H64</f>
        <v>2482268.6</v>
      </c>
      <c r="I75" s="53">
        <f>I69</f>
        <v>663930.01</v>
      </c>
      <c r="J75" s="53">
        <f>SUM(C75:I75)</f>
        <v>17869246.28</v>
      </c>
    </row>
    <row r="76" spans="1:10" ht="12.75" customHeight="1">
      <c r="A76" s="64"/>
      <c r="B76" s="50" t="s">
        <v>6</v>
      </c>
      <c r="C76" s="53">
        <f>C5+C10+C15+C30+C35</f>
        <v>296308.14999999997</v>
      </c>
      <c r="D76" s="53">
        <f>D5+D10+D15+D30+D40</f>
        <v>4286051.03</v>
      </c>
      <c r="E76" s="53">
        <f>E5+E10+E15+E30+E45</f>
        <v>4114778.9800000004</v>
      </c>
      <c r="F76" s="53">
        <f>F30+F20+F55</f>
        <v>4043414.249999999</v>
      </c>
      <c r="G76" s="53">
        <f>G10+G30+G20+G60</f>
        <v>1250441.98</v>
      </c>
      <c r="H76" s="53">
        <f>H65</f>
        <v>2640196.6699999985</v>
      </c>
      <c r="I76" s="53">
        <f>I70</f>
        <v>466145.48000000004</v>
      </c>
      <c r="J76" s="53">
        <f>SUM(C76:I76)</f>
        <v>17097336.54</v>
      </c>
    </row>
    <row r="77" spans="1:10" ht="12.75" customHeight="1">
      <c r="A77" s="64"/>
      <c r="B77" s="54" t="s">
        <v>60</v>
      </c>
      <c r="C77" s="55">
        <f aca="true" t="shared" si="0" ref="C77:H77">C76-C75</f>
        <v>1088.0599999999395</v>
      </c>
      <c r="D77" s="55">
        <f t="shared" si="0"/>
        <v>-227555.54000000004</v>
      </c>
      <c r="E77" s="55">
        <f t="shared" si="0"/>
        <v>-213794.00999999978</v>
      </c>
      <c r="F77" s="55">
        <f t="shared" si="0"/>
        <v>-161666.00000000093</v>
      </c>
      <c r="G77" s="55">
        <f t="shared" si="0"/>
        <v>-130125.79000000004</v>
      </c>
      <c r="H77" s="55">
        <f t="shared" si="0"/>
        <v>157928.06999999844</v>
      </c>
      <c r="I77" s="55">
        <f>I76-I75</f>
        <v>-197784.52999999997</v>
      </c>
      <c r="J77" s="55">
        <f>SUM(C77:I77)</f>
        <v>-771909.7400000023</v>
      </c>
    </row>
    <row r="78" spans="1:10" ht="12.75" customHeight="1">
      <c r="A78" s="64"/>
      <c r="B78" s="50" t="s">
        <v>36</v>
      </c>
      <c r="C78" s="56">
        <f aca="true" t="shared" si="1" ref="C78:J78">C76/C75</f>
        <v>1.0036855892835745</v>
      </c>
      <c r="D78" s="56">
        <f t="shared" si="1"/>
        <v>0.9495845425446552</v>
      </c>
      <c r="E78" s="56">
        <f t="shared" si="1"/>
        <v>0.9506086623711988</v>
      </c>
      <c r="F78" s="56">
        <f t="shared" si="1"/>
        <v>0.9615545981554096</v>
      </c>
      <c r="G78" s="56">
        <f t="shared" si="1"/>
        <v>0.9057447284894967</v>
      </c>
      <c r="H78" s="56">
        <f t="shared" si="1"/>
        <v>1.0636224742157228</v>
      </c>
      <c r="I78" s="56">
        <f t="shared" si="1"/>
        <v>0.702100331328599</v>
      </c>
      <c r="J78" s="57">
        <f t="shared" si="1"/>
        <v>0.9568023335788955</v>
      </c>
    </row>
    <row r="79" spans="1:10" ht="12" customHeight="1">
      <c r="A79" s="64"/>
      <c r="B79" s="50" t="s">
        <v>8</v>
      </c>
      <c r="C79" s="53">
        <f>C6+C16+C31+C36</f>
        <v>303446.18</v>
      </c>
      <c r="D79" s="53">
        <f>D6+D11+D16+D31+D41</f>
        <v>4286051.03</v>
      </c>
      <c r="E79" s="53">
        <f>E6+E11+E16+E31+E46</f>
        <v>4114838.9800000004</v>
      </c>
      <c r="F79" s="53">
        <f>F31+F21+F56</f>
        <v>4035786.3400000003</v>
      </c>
      <c r="G79" s="53">
        <f>G11+G31+G21+G61</f>
        <v>1354837.48</v>
      </c>
      <c r="H79" s="53">
        <f>H66</f>
        <v>2632900</v>
      </c>
      <c r="I79" s="53">
        <f>I71</f>
        <v>482512.8</v>
      </c>
      <c r="J79" s="53">
        <f>SUM(C79:I79)</f>
        <v>17210372.810000002</v>
      </c>
    </row>
    <row r="80" spans="1:10" ht="12.75" customHeight="1">
      <c r="A80" s="64"/>
      <c r="B80" s="54" t="s">
        <v>61</v>
      </c>
      <c r="C80" s="58">
        <f>C7+C32+C37</f>
        <v>7138.030000000013</v>
      </c>
      <c r="D80" s="58">
        <f>D7+D12+D17+D32+D42</f>
        <v>0</v>
      </c>
      <c r="E80" s="58">
        <f>E7+E12+E17+E32+E47</f>
        <v>59.99999999982538</v>
      </c>
      <c r="F80" s="58">
        <f>F32+F22+F57</f>
        <v>-7627.909999998868</v>
      </c>
      <c r="G80" s="58">
        <f>G12+G32+G22+G62</f>
        <v>104395.50000000001</v>
      </c>
      <c r="H80" s="58">
        <f>H67</f>
        <v>-7296.6699999985285</v>
      </c>
      <c r="I80" s="58">
        <f>I72</f>
        <v>16367.319999999949</v>
      </c>
      <c r="J80" s="55">
        <f>SUM(C80:I80)</f>
        <v>113036.2700000024</v>
      </c>
    </row>
    <row r="81" spans="1:10" ht="6" customHeight="1">
      <c r="A81" s="59"/>
      <c r="B81" s="59"/>
      <c r="C81" s="59"/>
      <c r="D81" s="60"/>
      <c r="E81" s="59"/>
      <c r="F81" s="59"/>
      <c r="G81" s="59"/>
      <c r="H81" s="59"/>
      <c r="I81" s="59"/>
      <c r="J81" s="59"/>
    </row>
    <row r="85" ht="12.75">
      <c r="J85" s="1" t="s">
        <v>62</v>
      </c>
    </row>
    <row r="86" ht="12.75">
      <c r="J86" s="1" t="s">
        <v>63</v>
      </c>
    </row>
  </sheetData>
  <sheetProtection/>
  <mergeCells count="15">
    <mergeCell ref="A4:A7"/>
    <mergeCell ref="A9:A12"/>
    <mergeCell ref="A14:A17"/>
    <mergeCell ref="A19:A22"/>
    <mergeCell ref="A24:A27"/>
    <mergeCell ref="A29:A32"/>
    <mergeCell ref="A64:A67"/>
    <mergeCell ref="A69:A72"/>
    <mergeCell ref="A75:A80"/>
    <mergeCell ref="A34:A37"/>
    <mergeCell ref="A39:A42"/>
    <mergeCell ref="A44:A47"/>
    <mergeCell ref="A49:A52"/>
    <mergeCell ref="A54:A57"/>
    <mergeCell ref="A59:A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kv1</dc:creator>
  <cp:keywords/>
  <dc:description/>
  <cp:lastModifiedBy>User kv1</cp:lastModifiedBy>
  <dcterms:created xsi:type="dcterms:W3CDTF">2014-02-24T05:09:57Z</dcterms:created>
  <dcterms:modified xsi:type="dcterms:W3CDTF">2014-05-08T05:29:27Z</dcterms:modified>
  <cp:category/>
  <cp:version/>
  <cp:contentType/>
  <cp:contentStatus/>
</cp:coreProperties>
</file>